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<sst xmlns="http://schemas.openxmlformats.org/spreadsheetml/2006/main" count="14806" uniqueCount="3663">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</sst>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3146</v>
      </c>
    </row>
    <row r="11" spans="1:2">
      <c r="A11" s="47"/>
    </row>
    <row r="12" spans="1:2">
      <c r="A12" s="8" t="s">
        <v>114</v>
      </c>
    </row>
    <row r="13" spans="1:2">
      <c r="A13" s="8" t="s">
        <v>115</v>
      </c>
    </row>
    <row r="14" spans="1:2">
      <c r="A14" s="8" t="s">
        <v>116</v>
      </c>
    </row>
    <row r="16" spans="1:2">
      <c r="A16" s="48" t="s">
        <v>3260</v>
      </c>
      <c r="B16" s="411"/>
    </row>
    <row r="17" spans="1:2">
      <c r="A17" s="414" t="s">
        <v>3241</v>
      </c>
      <c r="B17" s="366">
        <f>MAX(PolicyLevers!H:H)</f>
        <v>1511</v>
      </c>
    </row>
    <row r="18" spans="1:2">
      <c r="A18" s="415" t="s">
        <v>3259</v>
      </c>
      <c r="B18" s="366" t="str">
        <f t="array" ref="B18">IF(MIN(IF(COUNTIF(PolicyLevers!$H$2:$H$2079,PolicyLevers!$H$2:$H$2079)&gt;1,PolicyLevers!$H$2:$H$2079, ""))=0,"No duplicate ID numbers",MIN(IF(COUNTIF(PolicyLevers!$H$2:$H$2079,PolicyLevers!$H$2:$H$2079)&gt;1,PolicyLevers!$H$2:$H$2079, "")))</f>
        <v>No duplicate ID numbers</v>
      </c>
    </row>
    <row r="19" spans="1:2" ht="28.5">
      <c r="A19" s="254" t="s">
        <v>3445</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3252</v>
      </c>
      <c r="B21" s="411"/>
    </row>
    <row r="22" spans="1:2">
      <c r="A22" s="8" t="s">
        <v>3253</v>
      </c>
    </row>
    <row r="23" spans="1:2">
      <c r="A23" s="8" t="s">
        <v>3237</v>
      </c>
    </row>
    <row r="24" spans="1:2">
      <c r="A24" s="8" t="s">
        <v>3238</v>
      </c>
    </row>
    <row r="25" spans="1:2">
      <c r="A25" s="8" t="s">
        <v>3239</v>
      </c>
    </row>
    <row r="26" spans="1:2">
      <c r="A26" s="8" t="s">
        <v>3240</v>
      </c>
    </row>
    <row r="28" spans="1:2">
      <c r="A28" s="8" t="s">
        <v>3254</v>
      </c>
    </row>
    <row r="29" spans="1:2">
      <c r="A29" s="8" t="s">
        <v>3235</v>
      </c>
    </row>
    <row r="30" spans="1:2">
      <c r="A30" s="8" t="s">
        <v>3236</v>
      </c>
    </row>
    <row r="32" spans="1:2">
      <c r="A32" s="8" t="s">
        <v>3255</v>
      </c>
    </row>
    <row r="33" spans="1:2">
      <c r="A33" s="8" t="s">
        <v>3242</v>
      </c>
    </row>
    <row r="34" spans="1:2">
      <c r="A34" s="8" t="s">
        <v>3243</v>
      </c>
    </row>
    <row r="36" spans="1:2">
      <c r="A36" s="8" t="s">
        <v>3256</v>
      </c>
    </row>
    <row r="37" spans="1:2">
      <c r="A37" s="8" t="s">
        <v>3244</v>
      </c>
    </row>
    <row r="38" spans="1:2">
      <c r="A38" s="8" t="s">
        <v>3245</v>
      </c>
    </row>
    <row r="40" spans="1:2">
      <c r="A40" s="48" t="s">
        <v>3246</v>
      </c>
      <c r="B40" s="411"/>
    </row>
    <row r="41" spans="1:2">
      <c r="A41" s="8" t="s">
        <v>3247</v>
      </c>
    </row>
    <row r="42" spans="1:2">
      <c r="A42" s="8" t="s">
        <v>3248</v>
      </c>
    </row>
    <row r="44" spans="1:2">
      <c r="A44" s="8" t="s">
        <v>3249</v>
      </c>
    </row>
    <row r="45" spans="1:2">
      <c r="A45" s="8" t="s">
        <v>3257</v>
      </c>
    </row>
    <row r="46" spans="1:2">
      <c r="A46" s="8" t="s">
        <v>3250</v>
      </c>
    </row>
    <row r="47" spans="1:2">
      <c r="A47" s="8" t="s">
        <v>3251</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zoomScale="85" zoomScaleNormal="85" workbookViewId="0">
      <pane ySplit="1" topLeftCell="A74" activePane="bottomLeft" state="frozen"/>
      <selection pane="bottomLeft" activeCell="P77" sqref="P77"/>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57">
      <c r="A2" s="345" t="s">
        <v>4</v>
      </c>
      <c r="B2" s="345" t="s">
        <v>2612</v>
      </c>
      <c r="C2" s="345" t="s">
        <v>2607</v>
      </c>
      <c r="D2" s="2" t="s">
        <v>40</v>
      </c>
      <c r="E2" s="2" t="s">
        <v>2328</v>
      </c>
      <c r="F2" s="2" t="s">
        <v>40</v>
      </c>
      <c r="G2" s="2" t="s">
        <v>2663</v>
      </c>
      <c r="H2" s="347">
        <v>300</v>
      </c>
      <c r="I2" s="53" t="s">
        <v>46</v>
      </c>
      <c r="J2" s="2" t="s">
        <v>2606</v>
      </c>
      <c r="K2" s="2" t="s">
        <v>2608</v>
      </c>
      <c r="L2" s="348">
        <v>0</v>
      </c>
      <c r="M2" s="348">
        <v>1</v>
      </c>
      <c r="N2" s="348">
        <v>0.02</v>
      </c>
      <c r="O2" s="2" t="s">
        <v>2609</v>
      </c>
      <c r="P2" s="450" t="s">
        <v>2664</v>
      </c>
      <c r="Q2" s="73" t="s">
        <v>2611</v>
      </c>
      <c r="R2" s="355" t="s">
        <v>2610</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2665</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2666</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2667</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2668</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2669</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2670</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2671</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2672</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2673</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2674</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2675</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2676</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2677</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2678</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2679</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2680</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2681</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2682</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2683</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2684</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2685</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2686</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2687</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2688</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2689</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2690</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2691</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2692</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2693</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2694</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2695</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2696</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2697</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2698</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2699</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2700</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2701</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2702</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2703</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28.25">
      <c r="A62" s="344" t="s">
        <v>4</v>
      </c>
      <c r="B62" s="345" t="s">
        <v>2754</v>
      </c>
      <c r="C62" s="345" t="s">
        <v>2755</v>
      </c>
      <c r="H62" s="347">
        <v>360</v>
      </c>
      <c r="I62" s="9" t="s">
        <v>46</v>
      </c>
      <c r="J62" s="2" t="s">
        <v>2755</v>
      </c>
      <c r="K62" s="2" t="s">
        <v>2756</v>
      </c>
      <c r="L62" s="359">
        <v>0</v>
      </c>
      <c r="M62" s="359">
        <v>300</v>
      </c>
      <c r="N62" s="359">
        <v>5</v>
      </c>
      <c r="O62" s="2" t="s">
        <v>2757</v>
      </c>
      <c r="P62" s="451" t="s">
        <v>2761</v>
      </c>
      <c r="R62" s="355" t="s">
        <v>3050</v>
      </c>
      <c r="S62" s="429" t="s">
        <v>2758</v>
      </c>
    </row>
    <row r="63" spans="1:20" s="2" customFormat="1" ht="85.5">
      <c r="A63" s="344" t="s">
        <v>4</v>
      </c>
      <c r="B63" s="344" t="s">
        <v>2750</v>
      </c>
      <c r="C63" s="344" t="s">
        <v>2751</v>
      </c>
      <c r="D63" s="53"/>
      <c r="E63" s="53"/>
      <c r="F63" s="53"/>
      <c r="G63" s="53"/>
      <c r="H63" s="347">
        <v>361</v>
      </c>
      <c r="I63" s="53" t="s">
        <v>46</v>
      </c>
      <c r="J63" s="344" t="s">
        <v>2760</v>
      </c>
      <c r="K63" s="343" t="s">
        <v>2752</v>
      </c>
      <c r="L63" s="62">
        <v>0</v>
      </c>
      <c r="M63" s="62">
        <v>1</v>
      </c>
      <c r="N63" s="62">
        <v>0.02</v>
      </c>
      <c r="O63" s="53" t="s">
        <v>2753</v>
      </c>
      <c r="P63" s="450" t="s">
        <v>2762</v>
      </c>
      <c r="Q63" s="73"/>
      <c r="R63" s="73" t="s">
        <v>3051</v>
      </c>
      <c r="S63" s="430" t="s">
        <v>2759</v>
      </c>
      <c r="T63" s="9"/>
    </row>
    <row r="64" spans="1:20" s="2" customFormat="1" ht="99.75">
      <c r="A64" s="344" t="s">
        <v>4</v>
      </c>
      <c r="B64" s="344" t="s">
        <v>3496</v>
      </c>
      <c r="C64" s="344" t="s">
        <v>507</v>
      </c>
      <c r="D64" s="53" t="s">
        <v>48</v>
      </c>
      <c r="E64" s="53" t="s">
        <v>40</v>
      </c>
      <c r="F64" s="53" t="s">
        <v>88</v>
      </c>
      <c r="G64" s="53" t="s">
        <v>40</v>
      </c>
      <c r="H64" s="56">
        <v>186</v>
      </c>
      <c r="I64" s="53" t="s">
        <v>46</v>
      </c>
      <c r="J64" s="75" t="s">
        <v>3497</v>
      </c>
      <c r="K64" s="76" t="s">
        <v>2425</v>
      </c>
      <c r="L64" s="62">
        <v>0</v>
      </c>
      <c r="M64" s="62">
        <v>1</v>
      </c>
      <c r="N64" s="62">
        <v>0.01</v>
      </c>
      <c r="O64" s="53" t="s">
        <v>508</v>
      </c>
      <c r="P64" s="450" t="s">
        <v>3498</v>
      </c>
      <c r="Q64" s="73" t="s">
        <v>509</v>
      </c>
      <c r="R64" s="73" t="s">
        <v>510</v>
      </c>
      <c r="S64" s="431" t="s">
        <v>3443</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3379</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3380</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3499</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3500</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3501</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3502</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3503</v>
      </c>
      <c r="Q72" s="61" t="str">
        <f t="shared" si="9"/>
        <v>transportation-sector-main.html#ev-mandate</v>
      </c>
      <c r="R72" s="61" t="str">
        <f t="shared" si="9"/>
        <v>ev-mandate.html</v>
      </c>
      <c r="S72" s="432" t="s">
        <v>3077</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3504</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3505</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42.75">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68" t="s">
        <v>3662</v>
      </c>
      <c r="Q76" s="73" t="s">
        <v>503</v>
      </c>
      <c r="R76" s="73" t="s">
        <v>504</v>
      </c>
      <c r="S76" s="430" t="s">
        <v>505</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85.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2737</v>
      </c>
      <c r="Q89" s="53" t="s">
        <v>207</v>
      </c>
      <c r="R89" s="9" t="s">
        <v>208</v>
      </c>
      <c r="S89" s="435" t="s">
        <v>2645</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2736</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2747</v>
      </c>
      <c r="Q91" s="74" t="str">
        <f t="shared" si="18"/>
        <v>transportation-sector-main.html#fuel-econ-std</v>
      </c>
      <c r="R91" s="74" t="str">
        <f t="shared" si="18"/>
        <v>fuel-economy-standard.html</v>
      </c>
      <c r="S91" s="435" t="s">
        <v>2646</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2748</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3381</v>
      </c>
      <c r="Q93" s="74" t="str">
        <f t="shared" si="18"/>
        <v>transportation-sector-main.html#fuel-econ-std</v>
      </c>
      <c r="R93" s="74" t="str">
        <f t="shared" si="18"/>
        <v>fuel-economy-standard.html</v>
      </c>
      <c r="S93" s="434" t="s">
        <v>164</v>
      </c>
      <c r="T93" s="53" t="s">
        <v>186</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3382</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3383</v>
      </c>
      <c r="Q95" s="74" t="str">
        <f t="shared" si="18"/>
        <v>transportation-sector-main.html#fuel-econ-std</v>
      </c>
      <c r="R95" s="74" t="str">
        <f t="shared" si="18"/>
        <v>fuel-economy-standard.html</v>
      </c>
      <c r="S95" s="434" t="s">
        <v>164</v>
      </c>
      <c r="T95" s="53" t="s">
        <v>187</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3384</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3385</v>
      </c>
      <c r="Q97" s="74" t="str">
        <f t="shared" si="18"/>
        <v>transportation-sector-main.html#fuel-econ-std</v>
      </c>
      <c r="R97" s="74" t="str">
        <f t="shared" si="18"/>
        <v>fuel-economy-standard.html</v>
      </c>
      <c r="S97" s="434" t="s">
        <v>164</v>
      </c>
      <c r="T97" s="53" t="s">
        <v>186</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3529</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3386</v>
      </c>
      <c r="Q99" s="74" t="str">
        <f t="shared" si="18"/>
        <v>transportation-sector-main.html#fuel-econ-std</v>
      </c>
      <c r="R99" s="74" t="str">
        <f t="shared" si="18"/>
        <v>fuel-economy-standard.html</v>
      </c>
      <c r="S99" s="434" t="s">
        <v>3531</v>
      </c>
      <c r="T99" s="358" t="s">
        <v>3530</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99.75">
      <c r="A101" s="344" t="s">
        <v>4</v>
      </c>
      <c r="B101" s="344" t="s">
        <v>3506</v>
      </c>
      <c r="C101" s="344" t="s">
        <v>2809</v>
      </c>
      <c r="D101" s="53" t="s">
        <v>48</v>
      </c>
      <c r="E101" s="53" t="s">
        <v>40</v>
      </c>
      <c r="F101" s="53" t="s">
        <v>88</v>
      </c>
      <c r="G101" s="53" t="s">
        <v>40</v>
      </c>
      <c r="H101" s="56">
        <v>460</v>
      </c>
      <c r="I101" s="53" t="s">
        <v>46</v>
      </c>
      <c r="J101" s="344" t="s">
        <v>3507</v>
      </c>
      <c r="K101" s="343" t="s">
        <v>2810</v>
      </c>
      <c r="L101" s="62">
        <v>0</v>
      </c>
      <c r="M101" s="62">
        <v>1</v>
      </c>
      <c r="N101" s="62">
        <v>0.01</v>
      </c>
      <c r="O101" s="53" t="s">
        <v>508</v>
      </c>
      <c r="P101" s="450" t="s">
        <v>3508</v>
      </c>
      <c r="Q101" s="73"/>
      <c r="R101" s="73" t="s">
        <v>3052</v>
      </c>
      <c r="S101" s="438" t="s">
        <v>2811</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3509</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3510</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3511</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3080</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3081</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3078</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3079</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3082</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3083</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57">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85.5">
      <c r="A114" s="343" t="s">
        <v>4</v>
      </c>
      <c r="B114" s="343" t="s">
        <v>3459</v>
      </c>
      <c r="C114" s="343" t="s">
        <v>3460</v>
      </c>
      <c r="D114" s="53" t="s">
        <v>48</v>
      </c>
      <c r="E114" s="53" t="s">
        <v>40</v>
      </c>
      <c r="F114" s="53" t="s">
        <v>88</v>
      </c>
      <c r="G114" s="53" t="s">
        <v>40</v>
      </c>
      <c r="H114" s="54">
        <v>848</v>
      </c>
      <c r="I114" s="53" t="s">
        <v>46</v>
      </c>
      <c r="J114" s="343" t="s">
        <v>3459</v>
      </c>
      <c r="K114" s="76" t="s">
        <v>3461</v>
      </c>
      <c r="L114" s="60">
        <v>0</v>
      </c>
      <c r="M114" s="60">
        <f>-ROUND(MaxBoundCalculations!$B$206,2)</f>
        <v>0.26</v>
      </c>
      <c r="N114" s="60">
        <v>0.01</v>
      </c>
      <c r="O114" s="53" t="s">
        <v>3462</v>
      </c>
      <c r="P114" s="450" t="s">
        <v>3463</v>
      </c>
      <c r="Q114" s="53" t="s">
        <v>209</v>
      </c>
      <c r="R114" s="9" t="s">
        <v>210</v>
      </c>
      <c r="S114" s="440" t="s">
        <v>480</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3484</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3527</v>
      </c>
      <c r="Q121" s="58" t="str">
        <f t="shared" ref="Q121:R121" si="32">Q$114</f>
        <v>transportation-sector-main.html#tdm</v>
      </c>
      <c r="R121" s="58" t="str">
        <f t="shared" si="32"/>
        <v>transportation-demand-management.html</v>
      </c>
      <c r="S121" s="441" t="s">
        <v>3528</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2.75">
      <c r="A126" s="343" t="s">
        <v>74</v>
      </c>
      <c r="B126" s="343" t="s">
        <v>15</v>
      </c>
      <c r="C126" s="343" t="s">
        <v>2801</v>
      </c>
      <c r="D126" s="53" t="s">
        <v>121</v>
      </c>
      <c r="E126" s="53" t="s">
        <v>300</v>
      </c>
      <c r="F126" s="53" t="s">
        <v>304</v>
      </c>
      <c r="G126" s="53" t="s">
        <v>127</v>
      </c>
      <c r="H126" s="54">
        <v>435</v>
      </c>
      <c r="I126" s="53" t="s">
        <v>46</v>
      </c>
      <c r="J126" s="76" t="s">
        <v>15</v>
      </c>
      <c r="K126" s="76" t="s">
        <v>2800</v>
      </c>
      <c r="L126" s="59">
        <v>0</v>
      </c>
      <c r="M126" s="59">
        <v>1</v>
      </c>
      <c r="N126" s="59">
        <v>0.01</v>
      </c>
      <c r="O126" s="53" t="s">
        <v>120</v>
      </c>
      <c r="P126" s="450" t="s">
        <v>2769</v>
      </c>
      <c r="Q126" s="53" t="s">
        <v>211</v>
      </c>
      <c r="R126" s="9" t="s">
        <v>212</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2770</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2771</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2772</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2773</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2771</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2774</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2775</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2776</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3533</v>
      </c>
      <c r="Q143" s="55" t="str">
        <f t="shared" si="44"/>
        <v>buildings-sector-main.html#eff-stds</v>
      </c>
      <c r="R143" s="55" t="str">
        <f t="shared" si="44"/>
        <v>building-energy-efficiency-standards.html</v>
      </c>
      <c r="S143" s="442" t="s">
        <v>3536</v>
      </c>
      <c r="T143" s="55" t="s">
        <v>3536</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3534</v>
      </c>
      <c r="Q149" s="55" t="str">
        <f t="shared" si="44"/>
        <v>buildings-sector-main.html#eff-stds</v>
      </c>
      <c r="R149" s="55" t="str">
        <f t="shared" si="44"/>
        <v>building-energy-efficiency-standards.html</v>
      </c>
      <c r="S149" s="442" t="s">
        <v>3536</v>
      </c>
      <c r="T149" s="55" t="s">
        <v>3536</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3535</v>
      </c>
      <c r="Q155" s="55" t="str">
        <f t="shared" si="44"/>
        <v>buildings-sector-main.html#eff-stds</v>
      </c>
      <c r="R155" s="55" t="str">
        <f t="shared" si="44"/>
        <v>building-energy-efficiency-standards.html</v>
      </c>
      <c r="S155" s="442" t="s">
        <v>3536</v>
      </c>
      <c r="T155" s="55" t="s">
        <v>3536</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99.75">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42.75">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2.7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3387</v>
      </c>
      <c r="Q162" s="53" t="s">
        <v>217</v>
      </c>
      <c r="R162" s="9" t="s">
        <v>218</v>
      </c>
      <c r="S162" s="439" t="s">
        <v>77</v>
      </c>
      <c r="T162" s="55"/>
    </row>
    <row r="163" spans="1:20" s="5" customFormat="1" ht="57">
      <c r="A163" s="343" t="s">
        <v>74</v>
      </c>
      <c r="B163" s="343" t="s">
        <v>2767</v>
      </c>
      <c r="C163" s="343" t="s">
        <v>2766</v>
      </c>
      <c r="D163" s="53" t="s">
        <v>300</v>
      </c>
      <c r="E163" s="53"/>
      <c r="F163" s="53" t="s">
        <v>304</v>
      </c>
      <c r="G163" s="53"/>
      <c r="H163" s="54">
        <v>378</v>
      </c>
      <c r="I163" s="53" t="s">
        <v>46</v>
      </c>
      <c r="J163" s="76" t="s">
        <v>16</v>
      </c>
      <c r="K163" s="76" t="s">
        <v>2415</v>
      </c>
      <c r="L163" s="59">
        <v>0</v>
      </c>
      <c r="M163" s="59">
        <v>0.5</v>
      </c>
      <c r="N163" s="59">
        <v>0.01</v>
      </c>
      <c r="O163" s="53" t="s">
        <v>2768</v>
      </c>
      <c r="P163" s="450" t="s">
        <v>3388</v>
      </c>
      <c r="Q163" s="53" t="s">
        <v>219</v>
      </c>
      <c r="R163" s="9" t="s">
        <v>220</v>
      </c>
      <c r="S163" s="434" t="s">
        <v>164</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3389</v>
      </c>
      <c r="Q164" s="53" t="s">
        <v>219</v>
      </c>
      <c r="R164" s="9" t="s">
        <v>220</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3390</v>
      </c>
      <c r="Q165" s="53" t="s">
        <v>219</v>
      </c>
      <c r="R165" s="9" t="s">
        <v>220</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28.5">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28.5">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2662</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3123</v>
      </c>
      <c r="E185" s="53"/>
      <c r="F185" s="9" t="s">
        <v>2783</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3124</v>
      </c>
      <c r="E186" s="53"/>
      <c r="F186" s="9" t="s">
        <v>2932</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3125</v>
      </c>
      <c r="E187" s="53"/>
      <c r="F187" s="9" t="s">
        <v>2785</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57">
      <c r="A188" s="344" t="s">
        <v>8</v>
      </c>
      <c r="B188" s="344" t="s">
        <v>29</v>
      </c>
      <c r="C188" s="344" t="s">
        <v>3516</v>
      </c>
      <c r="D188" s="53" t="s">
        <v>489</v>
      </c>
      <c r="E188" s="53"/>
      <c r="F188" s="53" t="s">
        <v>488</v>
      </c>
      <c r="G188" s="9"/>
      <c r="H188" s="56">
        <v>876</v>
      </c>
      <c r="I188" s="9" t="s">
        <v>46</v>
      </c>
      <c r="J188" s="344" t="s">
        <v>3517</v>
      </c>
      <c r="K188" s="344" t="s">
        <v>3518</v>
      </c>
      <c r="L188" s="62">
        <v>0</v>
      </c>
      <c r="M188" s="62">
        <v>1</v>
      </c>
      <c r="N188" s="62">
        <v>0.01</v>
      </c>
      <c r="O188" s="9" t="s">
        <v>3216</v>
      </c>
      <c r="P188" s="450" t="s">
        <v>3519</v>
      </c>
      <c r="Q188" s="53" t="s">
        <v>259</v>
      </c>
      <c r="R188" s="9" t="s">
        <v>260</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2662</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3123</v>
      </c>
      <c r="E201" s="53"/>
      <c r="F201" s="9" t="s">
        <v>2783</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3124</v>
      </c>
      <c r="E202" s="53"/>
      <c r="F202" s="9" t="s">
        <v>2932</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3125</v>
      </c>
      <c r="E203" s="53"/>
      <c r="F203" s="9" t="s">
        <v>2785</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3112</v>
      </c>
      <c r="C204" s="343" t="s">
        <v>3113</v>
      </c>
      <c r="D204" s="53"/>
      <c r="E204" s="53"/>
      <c r="F204" s="53"/>
      <c r="G204" s="53"/>
      <c r="H204" s="54">
        <v>508</v>
      </c>
      <c r="I204" s="53" t="s">
        <v>46</v>
      </c>
      <c r="J204" s="53" t="s">
        <v>3112</v>
      </c>
      <c r="K204" s="76" t="s">
        <v>2402</v>
      </c>
      <c r="L204" s="59">
        <v>0</v>
      </c>
      <c r="M204" s="60">
        <v>1</v>
      </c>
      <c r="N204" s="60">
        <v>0.01</v>
      </c>
      <c r="O204" s="53" t="s">
        <v>37</v>
      </c>
      <c r="P204" s="450" t="s">
        <v>3440</v>
      </c>
      <c r="Q204" s="53" t="s">
        <v>2734</v>
      </c>
      <c r="R204" s="9" t="s">
        <v>2735</v>
      </c>
      <c r="S204" s="439" t="s">
        <v>162</v>
      </c>
      <c r="T204" s="53"/>
    </row>
    <row r="205" spans="1:20" s="2" customFormat="1" ht="42.7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2.7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2.7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2662</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3123</v>
      </c>
      <c r="E219" s="53"/>
      <c r="F219" s="9" t="s">
        <v>2783</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3124</v>
      </c>
      <c r="E220" s="53"/>
      <c r="F220" s="9" t="s">
        <v>2932</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3125</v>
      </c>
      <c r="E221" s="53"/>
      <c r="F221" s="9" t="s">
        <v>2785</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57">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14">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2738</v>
      </c>
      <c r="Q224" s="53" t="s">
        <v>225</v>
      </c>
      <c r="R224" s="9" t="s">
        <v>226</v>
      </c>
      <c r="S224" s="434" t="s">
        <v>158</v>
      </c>
      <c r="T224" s="53" t="s">
        <v>202</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3486</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2739</v>
      </c>
      <c r="Q226" s="55" t="str">
        <f t="shared" ref="Q226:R226" si="74">Q$224</f>
        <v>electricity-sector-main.html#early-ret</v>
      </c>
      <c r="R226" s="55" t="str">
        <f t="shared" si="74"/>
        <v>early-retirement-of-power-plants.html</v>
      </c>
      <c r="S226" s="434" t="s">
        <v>164</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2662</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3485</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3444</v>
      </c>
      <c r="Q235" s="55" t="str">
        <f>Q$224</f>
        <v>electricity-sector-main.html#early-ret</v>
      </c>
      <c r="R235" s="55" t="str">
        <f>R$224</f>
        <v>early-retirement-of-power-plants.html</v>
      </c>
      <c r="S235" s="434" t="s">
        <v>164</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3123</v>
      </c>
      <c r="E237" s="53"/>
      <c r="F237" s="9" t="s">
        <v>2783</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3124</v>
      </c>
      <c r="E238" s="53"/>
      <c r="F238" s="9" t="s">
        <v>2932</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3125</v>
      </c>
      <c r="E239" s="53"/>
      <c r="F239" s="9" t="s">
        <v>2785</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57">
      <c r="A240" s="343" t="s">
        <v>8</v>
      </c>
      <c r="B240" s="343" t="s">
        <v>19</v>
      </c>
      <c r="C240" s="343" t="s">
        <v>3436</v>
      </c>
      <c r="D240" s="53"/>
      <c r="E240" s="53"/>
      <c r="F240" s="53"/>
      <c r="G240" s="53"/>
      <c r="H240" s="54">
        <v>33</v>
      </c>
      <c r="I240" s="53" t="s">
        <v>46</v>
      </c>
      <c r="J240" s="76" t="s">
        <v>19</v>
      </c>
      <c r="K240" s="76" t="s">
        <v>2407</v>
      </c>
      <c r="L240" s="59">
        <v>0</v>
      </c>
      <c r="M240" s="59">
        <v>1</v>
      </c>
      <c r="N240" s="68">
        <v>0.01</v>
      </c>
      <c r="O240" s="53" t="s">
        <v>36</v>
      </c>
      <c r="P240" s="450" t="s">
        <v>3437</v>
      </c>
      <c r="Q240" s="53" t="s">
        <v>227</v>
      </c>
      <c r="R240" s="9" t="s">
        <v>228</v>
      </c>
      <c r="S240" s="434" t="s">
        <v>159</v>
      </c>
      <c r="T240" s="53"/>
    </row>
    <row r="241" spans="1:20" ht="57">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28.5">
      <c r="A242" s="343" t="s">
        <v>8</v>
      </c>
      <c r="B242" s="343" t="s">
        <v>3514</v>
      </c>
      <c r="C242" s="343" t="s">
        <v>3515</v>
      </c>
      <c r="D242" s="53" t="s">
        <v>489</v>
      </c>
      <c r="E242" s="53"/>
      <c r="F242" s="53" t="s">
        <v>488</v>
      </c>
      <c r="G242" s="53"/>
      <c r="H242" s="54">
        <v>860</v>
      </c>
      <c r="I242" s="53" t="s">
        <v>47</v>
      </c>
      <c r="J242" s="343" t="s">
        <v>3514</v>
      </c>
      <c r="K242" s="335"/>
      <c r="L242" s="59"/>
      <c r="M242" s="59"/>
      <c r="N242" s="59"/>
      <c r="O242" s="53"/>
      <c r="P242" s="450"/>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46</v>
      </c>
      <c r="J244" s="74" t="str">
        <f t="shared" si="77"/>
        <v>Non BAU Capacity Retirement Schedule</v>
      </c>
      <c r="K244" s="335"/>
      <c r="L244" s="467">
        <v>0</v>
      </c>
      <c r="M244" s="467">
        <v>1</v>
      </c>
      <c r="N244" s="467">
        <v>1</v>
      </c>
      <c r="O244" s="55" t="str">
        <f t="shared" ref="O244" si="79">O$172</f>
        <v>on/off</v>
      </c>
      <c r="P244" s="468" t="s">
        <v>3654</v>
      </c>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2662</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3123</v>
      </c>
      <c r="E255" s="53"/>
      <c r="F255" s="9" t="s">
        <v>2783</v>
      </c>
      <c r="G255" s="53"/>
      <c r="H255" s="54">
        <v>873</v>
      </c>
      <c r="I255" s="53" t="s">
        <v>47</v>
      </c>
      <c r="J255" s="74" t="str">
        <f t="shared" si="77"/>
        <v>Non BAU Capacity Retirement Schedule</v>
      </c>
      <c r="K255" s="335"/>
      <c r="L255" s="59"/>
      <c r="M255" s="59"/>
      <c r="N255" s="59"/>
      <c r="O255" s="53"/>
      <c r="P255" s="450"/>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3124</v>
      </c>
      <c r="E256" s="53"/>
      <c r="F256" s="9" t="s">
        <v>2932</v>
      </c>
      <c r="G256" s="53"/>
      <c r="H256" s="54">
        <v>874</v>
      </c>
      <c r="I256" s="53" t="s">
        <v>47</v>
      </c>
      <c r="J256" s="74" t="str">
        <f t="shared" si="77"/>
        <v>Non BAU Capacity Retirement Schedule</v>
      </c>
      <c r="K256" s="335"/>
      <c r="L256" s="59"/>
      <c r="M256" s="59"/>
      <c r="N256" s="59"/>
      <c r="O256" s="53"/>
      <c r="P256" s="450"/>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3125</v>
      </c>
      <c r="E257" s="53"/>
      <c r="F257" s="9" t="s">
        <v>2785</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28.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1">O$172</f>
        <v>on/off</v>
      </c>
      <c r="P259" s="462" t="s">
        <v>3537</v>
      </c>
      <c r="Q259" s="55"/>
      <c r="R259" s="9"/>
      <c r="S259" s="442"/>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80</v>
      </c>
      <c r="E260" s="53"/>
      <c r="F260" s="9" t="s">
        <v>94</v>
      </c>
      <c r="G260" s="53"/>
      <c r="H260" s="54">
        <v>635</v>
      </c>
      <c r="I260" s="53" t="s">
        <v>47</v>
      </c>
      <c r="J260" s="74" t="str">
        <f t="shared" ref="J260:J273" si="82">J$258</f>
        <v>Non BAU Mandated Capacity Construction</v>
      </c>
      <c r="K260" s="335"/>
      <c r="L260" s="65"/>
      <c r="M260" s="65"/>
      <c r="N260" s="65"/>
      <c r="O260" s="53"/>
      <c r="P260" s="450"/>
      <c r="Q260" s="55"/>
      <c r="R260" s="9"/>
      <c r="S260" s="442"/>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81</v>
      </c>
      <c r="E261" s="53"/>
      <c r="F261" s="9" t="s">
        <v>95</v>
      </c>
      <c r="G261" s="53"/>
      <c r="H261" s="54">
        <v>636</v>
      </c>
      <c r="I261" s="53" t="s">
        <v>47</v>
      </c>
      <c r="J261" s="74" t="str">
        <f t="shared" si="82"/>
        <v>Non BAU Mandated Capacity Construction</v>
      </c>
      <c r="K261" s="335"/>
      <c r="L261" s="65"/>
      <c r="M261" s="65"/>
      <c r="N261" s="65"/>
      <c r="O261" s="53"/>
      <c r="P261" s="450"/>
      <c r="Q261" s="55"/>
      <c r="R261" s="9"/>
      <c r="S261" s="442"/>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490</v>
      </c>
      <c r="E262" s="53"/>
      <c r="F262" s="9" t="s">
        <v>493</v>
      </c>
      <c r="G262" s="53"/>
      <c r="H262" s="54">
        <v>637</v>
      </c>
      <c r="I262" s="53" t="s">
        <v>47</v>
      </c>
      <c r="J262" s="74" t="str">
        <f t="shared" si="82"/>
        <v>Non BAU Mandated Capacity Construction</v>
      </c>
      <c r="K262" s="335"/>
      <c r="L262" s="65"/>
      <c r="M262" s="65"/>
      <c r="N262" s="65"/>
      <c r="O262" s="53"/>
      <c r="P262" s="450"/>
      <c r="Q262" s="55"/>
      <c r="R262" s="9"/>
      <c r="S262" s="442"/>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82</v>
      </c>
      <c r="E263" s="53"/>
      <c r="F263" s="9" t="s">
        <v>96</v>
      </c>
      <c r="G263" s="53"/>
      <c r="H263" s="54">
        <v>638</v>
      </c>
      <c r="I263" s="53" t="s">
        <v>47</v>
      </c>
      <c r="J263" s="74" t="str">
        <f t="shared" si="82"/>
        <v>Non BAU Mandated Capacity Construction</v>
      </c>
      <c r="K263" s="335"/>
      <c r="L263" s="65"/>
      <c r="M263" s="65"/>
      <c r="N263" s="65"/>
      <c r="O263" s="53"/>
      <c r="P263" s="450"/>
      <c r="Q263" s="55"/>
      <c r="R263" s="9"/>
      <c r="S263" s="442"/>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83</v>
      </c>
      <c r="E264" s="53"/>
      <c r="F264" s="9" t="s">
        <v>97</v>
      </c>
      <c r="G264" s="53"/>
      <c r="H264" s="54">
        <v>639</v>
      </c>
      <c r="I264" s="53" t="s">
        <v>47</v>
      </c>
      <c r="J264" s="74" t="str">
        <f t="shared" si="82"/>
        <v>Non BAU Mandated Capacity Construction</v>
      </c>
      <c r="K264" s="335"/>
      <c r="L264" s="65"/>
      <c r="M264" s="65"/>
      <c r="N264" s="65"/>
      <c r="O264" s="53"/>
      <c r="P264" s="450"/>
      <c r="Q264" s="55"/>
      <c r="R264" s="9"/>
      <c r="S264" s="442"/>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84</v>
      </c>
      <c r="E265" s="53"/>
      <c r="F265" s="9" t="s">
        <v>98</v>
      </c>
      <c r="G265" s="53"/>
      <c r="H265" s="54">
        <v>640</v>
      </c>
      <c r="I265" s="53" t="s">
        <v>47</v>
      </c>
      <c r="J265" s="74" t="str">
        <f t="shared" si="82"/>
        <v>Non BAU Mandated Capacity Construction</v>
      </c>
      <c r="K265" s="335"/>
      <c r="L265" s="65"/>
      <c r="M265" s="65"/>
      <c r="N265" s="65"/>
      <c r="O265" s="53"/>
      <c r="P265" s="450"/>
      <c r="Q265" s="55"/>
      <c r="R265" s="9"/>
      <c r="S265" s="442"/>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2662</v>
      </c>
      <c r="E266" s="53"/>
      <c r="F266" s="9" t="s">
        <v>477</v>
      </c>
      <c r="G266" s="53"/>
      <c r="H266" s="54">
        <v>641</v>
      </c>
      <c r="I266" s="53" t="s">
        <v>47</v>
      </c>
      <c r="J266" s="74" t="str">
        <f t="shared" si="82"/>
        <v>Non BAU Mandated Capacity Construction</v>
      </c>
      <c r="K266" s="335"/>
      <c r="L266" s="65"/>
      <c r="M266" s="65"/>
      <c r="N266" s="65"/>
      <c r="O266" s="53"/>
      <c r="P266" s="450"/>
      <c r="Q266" s="55"/>
      <c r="R266" s="9"/>
      <c r="S266" s="442"/>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337</v>
      </c>
      <c r="E267" s="53"/>
      <c r="F267" s="9" t="s">
        <v>339</v>
      </c>
      <c r="G267" s="53"/>
      <c r="H267" s="54">
        <v>642</v>
      </c>
      <c r="I267" s="53" t="s">
        <v>47</v>
      </c>
      <c r="J267" s="74" t="str">
        <f t="shared" si="82"/>
        <v>Non BAU Mandated Capacity Construction</v>
      </c>
      <c r="K267" s="335"/>
      <c r="L267" s="65"/>
      <c r="M267" s="65"/>
      <c r="N267" s="65"/>
      <c r="O267" s="53"/>
      <c r="P267" s="450"/>
      <c r="Q267" s="55"/>
      <c r="R267" s="9"/>
      <c r="S267" s="442"/>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338</v>
      </c>
      <c r="E268" s="53"/>
      <c r="F268" s="9" t="s">
        <v>340</v>
      </c>
      <c r="G268" s="53"/>
      <c r="H268" s="54">
        <v>643</v>
      </c>
      <c r="I268" s="53" t="s">
        <v>47</v>
      </c>
      <c r="J268" s="74" t="str">
        <f t="shared" si="82"/>
        <v>Non BAU Mandated Capacity Construction</v>
      </c>
      <c r="K268" s="335"/>
      <c r="L268" s="65"/>
      <c r="M268" s="65"/>
      <c r="N268" s="65"/>
      <c r="O268" s="53"/>
      <c r="P268" s="450"/>
      <c r="Q268" s="55"/>
      <c r="R268" s="9"/>
      <c r="S268" s="442"/>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486</v>
      </c>
      <c r="E269" s="53"/>
      <c r="F269" s="9" t="s">
        <v>485</v>
      </c>
      <c r="G269" s="53"/>
      <c r="H269" s="54">
        <v>644</v>
      </c>
      <c r="I269" s="53" t="s">
        <v>47</v>
      </c>
      <c r="J269" s="74" t="str">
        <f t="shared" si="82"/>
        <v>Non BAU Mandated Capacity Construction</v>
      </c>
      <c r="K269" s="335"/>
      <c r="L269" s="65"/>
      <c r="M269" s="65"/>
      <c r="N269" s="65"/>
      <c r="O269" s="53"/>
      <c r="P269" s="450"/>
      <c r="Q269" s="55"/>
      <c r="R269" s="9"/>
      <c r="S269" s="442"/>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495</v>
      </c>
      <c r="E270" s="53"/>
      <c r="F270" s="9" t="s">
        <v>496</v>
      </c>
      <c r="G270" s="53"/>
      <c r="H270" s="54">
        <v>645</v>
      </c>
      <c r="I270" s="53" t="s">
        <v>47</v>
      </c>
      <c r="J270" s="74" t="str">
        <f t="shared" si="82"/>
        <v>Non BAU Mandated Capacity Construction</v>
      </c>
      <c r="K270" s="335"/>
      <c r="L270" s="65"/>
      <c r="M270" s="65"/>
      <c r="N270" s="65"/>
      <c r="O270" s="53"/>
      <c r="P270" s="450"/>
      <c r="Q270" s="55"/>
      <c r="R270" s="9"/>
      <c r="S270" s="442"/>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3123</v>
      </c>
      <c r="E271" s="53"/>
      <c r="F271" s="9" t="s">
        <v>2783</v>
      </c>
      <c r="G271" s="53"/>
      <c r="H271" s="54">
        <v>646</v>
      </c>
      <c r="I271" s="53" t="s">
        <v>47</v>
      </c>
      <c r="J271" s="74" t="str">
        <f t="shared" si="82"/>
        <v>Non BAU Mandated Capacity Construction</v>
      </c>
      <c r="K271" s="335"/>
      <c r="L271" s="65"/>
      <c r="M271" s="65"/>
      <c r="N271" s="65"/>
      <c r="O271" s="53"/>
      <c r="P271" s="450"/>
      <c r="Q271" s="55"/>
      <c r="R271" s="9"/>
      <c r="S271" s="442"/>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3124</v>
      </c>
      <c r="E272" s="53"/>
      <c r="F272" s="9" t="s">
        <v>2932</v>
      </c>
      <c r="G272" s="53"/>
      <c r="H272" s="54">
        <v>647</v>
      </c>
      <c r="I272" s="53" t="s">
        <v>47</v>
      </c>
      <c r="J272" s="74" t="str">
        <f t="shared" si="82"/>
        <v>Non BAU Mandated Capacity Construction</v>
      </c>
      <c r="K272" s="335"/>
      <c r="L272" s="65"/>
      <c r="M272" s="65"/>
      <c r="N272" s="65"/>
      <c r="O272" s="53"/>
      <c r="P272" s="450"/>
      <c r="Q272" s="55"/>
      <c r="R272" s="9"/>
      <c r="S272" s="442"/>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3125</v>
      </c>
      <c r="E273" s="53"/>
      <c r="F273" s="9" t="s">
        <v>2785</v>
      </c>
      <c r="G273" s="53"/>
      <c r="H273" s="54">
        <v>648</v>
      </c>
      <c r="I273" s="53" t="s">
        <v>47</v>
      </c>
      <c r="J273" s="74" t="str">
        <f t="shared" si="82"/>
        <v>Non BAU Mandated Capacity Construction</v>
      </c>
      <c r="K273" s="335"/>
      <c r="L273" s="65"/>
      <c r="M273" s="65"/>
      <c r="N273" s="65"/>
      <c r="O273" s="53"/>
      <c r="P273" s="450"/>
      <c r="Q273" s="55"/>
      <c r="R273" s="9"/>
      <c r="S273" s="442"/>
      <c r="T273" s="55"/>
    </row>
    <row r="274" spans="1:20" s="5" customFormat="1" ht="28.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85.5">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3210</v>
      </c>
      <c r="Q275" s="53" t="s">
        <v>231</v>
      </c>
      <c r="R275" s="9" t="s">
        <v>2373</v>
      </c>
      <c r="S275" s="439" t="s">
        <v>161</v>
      </c>
      <c r="T275" s="9" t="s">
        <v>161</v>
      </c>
    </row>
    <row r="276" spans="1:20" s="2" customFormat="1" ht="28.5">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28.5">
      <c r="A277" s="336" t="str">
        <f t="shared" ref="A277:C306" si="83">A$276</f>
        <v>Electricity Supply</v>
      </c>
      <c r="B277" s="336" t="str">
        <f t="shared" si="83"/>
        <v>Reduce Plant Downtime</v>
      </c>
      <c r="C277" s="336" t="str">
        <f t="shared" si="83"/>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28.5">
      <c r="A278" s="336" t="str">
        <f t="shared" si="83"/>
        <v>Electricity Supply</v>
      </c>
      <c r="B278" s="336" t="str">
        <f t="shared" si="83"/>
        <v>Reduce Plant Downtime</v>
      </c>
      <c r="C278" s="336" t="str">
        <f t="shared" si="83"/>
        <v>Percentage Reduction in Plant Downtime</v>
      </c>
      <c r="D278" s="9" t="s">
        <v>489</v>
      </c>
      <c r="E278" s="9" t="s">
        <v>278</v>
      </c>
      <c r="F278" s="53"/>
      <c r="G278" s="9"/>
      <c r="H278" s="56">
        <v>652</v>
      </c>
      <c r="I278" s="9" t="s">
        <v>47</v>
      </c>
      <c r="J278" s="336" t="str">
        <f t="shared" ref="J278:K310" si="84">J$276</f>
        <v>Reduce Plant Downtime</v>
      </c>
      <c r="K278" s="336" t="str">
        <f t="shared" si="84"/>
        <v>elec reduce plant downtime</v>
      </c>
      <c r="L278" s="69"/>
      <c r="M278" s="69"/>
      <c r="N278" s="69"/>
      <c r="O278" s="9"/>
      <c r="P278" s="451"/>
      <c r="Q278" s="9"/>
      <c r="R278" s="9"/>
      <c r="S278" s="439"/>
      <c r="T278" s="9"/>
    </row>
    <row r="279" spans="1:20" s="2" customFormat="1" ht="71.25">
      <c r="A279" s="336" t="str">
        <f t="shared" si="83"/>
        <v>Electricity Supply</v>
      </c>
      <c r="B279" s="336" t="str">
        <f t="shared" si="83"/>
        <v>Reduce Plant Downtime</v>
      </c>
      <c r="C279" s="336" t="str">
        <f t="shared" si="83"/>
        <v>Percentage Reduction in Plant Downtime</v>
      </c>
      <c r="D279" s="9" t="s">
        <v>335</v>
      </c>
      <c r="E279" s="9" t="s">
        <v>276</v>
      </c>
      <c r="F279" s="9" t="s">
        <v>330</v>
      </c>
      <c r="G279" s="9" t="s">
        <v>336</v>
      </c>
      <c r="H279" s="56">
        <v>141</v>
      </c>
      <c r="I279" s="9" t="s">
        <v>46</v>
      </c>
      <c r="J279" s="336" t="str">
        <f t="shared" si="84"/>
        <v>Reduce Plant Downtime</v>
      </c>
      <c r="K279" s="336" t="str">
        <f t="shared" si="84"/>
        <v>elec reduce plant downtime</v>
      </c>
      <c r="L279" s="63">
        <v>0</v>
      </c>
      <c r="M279" s="63">
        <v>0.6</v>
      </c>
      <c r="N279" s="63">
        <v>0.01</v>
      </c>
      <c r="O279" s="9" t="s">
        <v>279</v>
      </c>
      <c r="P279" s="450" t="s">
        <v>2740</v>
      </c>
      <c r="Q279" s="9" t="s">
        <v>2352</v>
      </c>
      <c r="R279" s="9" t="s">
        <v>280</v>
      </c>
      <c r="S279" s="439" t="s">
        <v>341</v>
      </c>
      <c r="T279" s="9"/>
    </row>
    <row r="280" spans="1:20" s="2" customFormat="1" ht="28.5">
      <c r="A280" s="336" t="str">
        <f t="shared" si="83"/>
        <v>Electricity Supply</v>
      </c>
      <c r="B280" s="336" t="str">
        <f t="shared" si="83"/>
        <v>Reduce Plant Downtime</v>
      </c>
      <c r="C280" s="336" t="str">
        <f t="shared" si="83"/>
        <v>Percentage Reduction in Plant Downtime</v>
      </c>
      <c r="D280" s="9" t="s">
        <v>335</v>
      </c>
      <c r="E280" s="9" t="s">
        <v>277</v>
      </c>
      <c r="F280" s="9"/>
      <c r="G280" s="9"/>
      <c r="H280" s="56">
        <v>653</v>
      </c>
      <c r="I280" s="9" t="s">
        <v>47</v>
      </c>
      <c r="J280" s="336" t="str">
        <f t="shared" si="84"/>
        <v>Reduce Plant Downtime</v>
      </c>
      <c r="K280" s="336" t="str">
        <f t="shared" si="84"/>
        <v>elec reduce plant downtime</v>
      </c>
      <c r="L280" s="63"/>
      <c r="M280" s="63"/>
      <c r="N280" s="63"/>
      <c r="O280" s="9"/>
      <c r="P280" s="450"/>
      <c r="Q280" s="9"/>
      <c r="R280" s="9"/>
      <c r="S280" s="439"/>
      <c r="T280" s="9"/>
    </row>
    <row r="281" spans="1:20" s="2" customFormat="1" ht="28.5">
      <c r="A281" s="336" t="str">
        <f t="shared" si="83"/>
        <v>Electricity Supply</v>
      </c>
      <c r="B281" s="336" t="str">
        <f t="shared" si="83"/>
        <v>Reduce Plant Downtime</v>
      </c>
      <c r="C281" s="336" t="str">
        <f t="shared" si="83"/>
        <v>Percentage Reduction in Plant Downtime</v>
      </c>
      <c r="D281" s="9" t="s">
        <v>335</v>
      </c>
      <c r="E281" s="9" t="s">
        <v>278</v>
      </c>
      <c r="F281" s="9"/>
      <c r="G281" s="9"/>
      <c r="H281" s="56">
        <v>654</v>
      </c>
      <c r="I281" s="9" t="s">
        <v>47</v>
      </c>
      <c r="J281" s="336" t="str">
        <f t="shared" si="84"/>
        <v>Reduce Plant Downtime</v>
      </c>
      <c r="K281" s="336" t="str">
        <f t="shared" si="84"/>
        <v>elec reduce plant downtime</v>
      </c>
      <c r="L281" s="69"/>
      <c r="M281" s="69"/>
      <c r="N281" s="69"/>
      <c r="O281" s="9"/>
      <c r="P281" s="451"/>
      <c r="Q281" s="9"/>
      <c r="R281" s="9"/>
      <c r="S281" s="439"/>
      <c r="T281" s="9"/>
    </row>
    <row r="282" spans="1:20" s="2" customFormat="1" ht="28.5">
      <c r="A282" s="336" t="str">
        <f t="shared" si="83"/>
        <v>Electricity Supply</v>
      </c>
      <c r="B282" s="336" t="str">
        <f t="shared" si="83"/>
        <v>Reduce Plant Downtime</v>
      </c>
      <c r="C282" s="336" t="str">
        <f t="shared" si="83"/>
        <v>Percentage Reduction in Plant Downtime</v>
      </c>
      <c r="D282" s="9" t="s">
        <v>80</v>
      </c>
      <c r="E282" s="9" t="s">
        <v>276</v>
      </c>
      <c r="F282" s="9"/>
      <c r="G282" s="9"/>
      <c r="H282" s="56">
        <v>655</v>
      </c>
      <c r="I282" s="9" t="s">
        <v>47</v>
      </c>
      <c r="J282" s="336" t="str">
        <f t="shared" si="84"/>
        <v>Reduce Plant Downtime</v>
      </c>
      <c r="K282" s="336" t="str">
        <f t="shared" si="84"/>
        <v>elec reduce plant downtime</v>
      </c>
      <c r="L282" s="69"/>
      <c r="M282" s="69"/>
      <c r="N282" s="69"/>
      <c r="O282" s="9"/>
      <c r="P282" s="451"/>
      <c r="Q282" s="9"/>
      <c r="R282" s="9"/>
      <c r="S282" s="439"/>
      <c r="T282" s="9"/>
    </row>
    <row r="283" spans="1:20" s="2" customFormat="1" ht="28.5">
      <c r="A283" s="336" t="str">
        <f t="shared" si="83"/>
        <v>Electricity Supply</v>
      </c>
      <c r="B283" s="336" t="str">
        <f t="shared" si="83"/>
        <v>Reduce Plant Downtime</v>
      </c>
      <c r="C283" s="336" t="str">
        <f t="shared" si="83"/>
        <v>Percentage Reduction in Plant Downtime</v>
      </c>
      <c r="D283" s="9" t="s">
        <v>80</v>
      </c>
      <c r="E283" s="9" t="s">
        <v>277</v>
      </c>
      <c r="F283" s="9"/>
      <c r="G283" s="9"/>
      <c r="H283" s="56">
        <v>656</v>
      </c>
      <c r="I283" s="9" t="s">
        <v>47</v>
      </c>
      <c r="J283" s="336" t="str">
        <f t="shared" si="84"/>
        <v>Reduce Plant Downtime</v>
      </c>
      <c r="K283" s="336" t="str">
        <f t="shared" si="84"/>
        <v>elec reduce plant downtime</v>
      </c>
      <c r="L283" s="69"/>
      <c r="M283" s="69"/>
      <c r="N283" s="69"/>
      <c r="O283" s="9"/>
      <c r="P283" s="451"/>
      <c r="Q283" s="9"/>
      <c r="R283" s="9"/>
      <c r="S283" s="439"/>
      <c r="T283" s="9"/>
    </row>
    <row r="284" spans="1:20" s="2" customFormat="1" ht="28.5">
      <c r="A284" s="336" t="str">
        <f t="shared" si="83"/>
        <v>Electricity Supply</v>
      </c>
      <c r="B284" s="336" t="str">
        <f t="shared" si="83"/>
        <v>Reduce Plant Downtime</v>
      </c>
      <c r="C284" s="336" t="str">
        <f t="shared" si="83"/>
        <v>Percentage Reduction in Plant Downtime</v>
      </c>
      <c r="D284" s="9" t="s">
        <v>80</v>
      </c>
      <c r="E284" s="9" t="s">
        <v>278</v>
      </c>
      <c r="F284" s="9"/>
      <c r="G284" s="9"/>
      <c r="H284" s="56">
        <v>657</v>
      </c>
      <c r="I284" s="9" t="s">
        <v>47</v>
      </c>
      <c r="J284" s="336" t="str">
        <f t="shared" si="84"/>
        <v>Reduce Plant Downtime</v>
      </c>
      <c r="K284" s="336" t="str">
        <f t="shared" si="84"/>
        <v>elec reduce plant downtime</v>
      </c>
      <c r="L284" s="69"/>
      <c r="M284" s="69"/>
      <c r="N284" s="69"/>
      <c r="O284" s="9"/>
      <c r="P284" s="451"/>
      <c r="Q284" s="9"/>
      <c r="R284" s="9"/>
      <c r="S284" s="439"/>
      <c r="T284" s="9"/>
    </row>
    <row r="285" spans="1:20" s="2" customFormat="1" ht="28.5">
      <c r="A285" s="336" t="str">
        <f t="shared" si="83"/>
        <v>Electricity Supply</v>
      </c>
      <c r="B285" s="336" t="str">
        <f t="shared" si="83"/>
        <v>Reduce Plant Downtime</v>
      </c>
      <c r="C285" s="336" t="str">
        <f t="shared" si="83"/>
        <v>Percentage Reduction in Plant Downtime</v>
      </c>
      <c r="D285" s="9" t="s">
        <v>81</v>
      </c>
      <c r="E285" s="9" t="s">
        <v>276</v>
      </c>
      <c r="F285" s="9"/>
      <c r="G285" s="9"/>
      <c r="H285" s="56">
        <v>658</v>
      </c>
      <c r="I285" s="9" t="s">
        <v>47</v>
      </c>
      <c r="J285" s="336" t="str">
        <f t="shared" si="84"/>
        <v>Reduce Plant Downtime</v>
      </c>
      <c r="K285" s="336" t="str">
        <f t="shared" si="84"/>
        <v>elec reduce plant downtime</v>
      </c>
      <c r="L285" s="69"/>
      <c r="M285" s="69"/>
      <c r="N285" s="69"/>
      <c r="O285" s="9"/>
      <c r="P285" s="451"/>
      <c r="Q285" s="9"/>
      <c r="R285" s="9"/>
      <c r="S285" s="439"/>
      <c r="T285" s="9"/>
    </row>
    <row r="286" spans="1:20" s="2" customFormat="1" ht="28.5">
      <c r="A286" s="336" t="str">
        <f t="shared" si="83"/>
        <v>Electricity Supply</v>
      </c>
      <c r="B286" s="336" t="str">
        <f t="shared" si="83"/>
        <v>Reduce Plant Downtime</v>
      </c>
      <c r="C286" s="336" t="str">
        <f t="shared" si="83"/>
        <v>Percentage Reduction in Plant Downtime</v>
      </c>
      <c r="D286" s="9" t="s">
        <v>81</v>
      </c>
      <c r="E286" s="9" t="s">
        <v>277</v>
      </c>
      <c r="F286" s="9"/>
      <c r="G286" s="9"/>
      <c r="H286" s="56">
        <v>659</v>
      </c>
      <c r="I286" s="9" t="s">
        <v>47</v>
      </c>
      <c r="J286" s="336" t="str">
        <f t="shared" si="84"/>
        <v>Reduce Plant Downtime</v>
      </c>
      <c r="K286" s="336" t="str">
        <f t="shared" si="84"/>
        <v>elec reduce plant downtime</v>
      </c>
      <c r="L286" s="69"/>
      <c r="M286" s="69"/>
      <c r="N286" s="69"/>
      <c r="O286" s="9"/>
      <c r="P286" s="451"/>
      <c r="Q286" s="9"/>
      <c r="R286" s="9"/>
      <c r="S286" s="439"/>
      <c r="T286" s="9"/>
    </row>
    <row r="287" spans="1:20" s="2" customFormat="1" ht="28.5">
      <c r="A287" s="336" t="str">
        <f t="shared" si="83"/>
        <v>Electricity Supply</v>
      </c>
      <c r="B287" s="336" t="str">
        <f t="shared" si="83"/>
        <v>Reduce Plant Downtime</v>
      </c>
      <c r="C287" s="336" t="str">
        <f t="shared" si="83"/>
        <v>Percentage Reduction in Plant Downtime</v>
      </c>
      <c r="D287" s="9" t="s">
        <v>81</v>
      </c>
      <c r="E287" s="9" t="s">
        <v>278</v>
      </c>
      <c r="F287" s="9"/>
      <c r="G287" s="9"/>
      <c r="H287" s="56">
        <v>660</v>
      </c>
      <c r="I287" s="9" t="s">
        <v>47</v>
      </c>
      <c r="J287" s="336" t="str">
        <f t="shared" si="84"/>
        <v>Reduce Plant Downtime</v>
      </c>
      <c r="K287" s="336" t="str">
        <f t="shared" si="84"/>
        <v>elec reduce plant downtime</v>
      </c>
      <c r="L287" s="69"/>
      <c r="M287" s="69"/>
      <c r="N287" s="69"/>
      <c r="O287" s="9"/>
      <c r="P287" s="451"/>
      <c r="Q287" s="9"/>
      <c r="R287" s="9"/>
      <c r="S287" s="439"/>
      <c r="T287" s="9"/>
    </row>
    <row r="288" spans="1:20" s="2" customFormat="1" ht="28.5">
      <c r="A288" s="336" t="str">
        <f t="shared" si="83"/>
        <v>Electricity Supply</v>
      </c>
      <c r="B288" s="336" t="str">
        <f t="shared" si="83"/>
        <v>Reduce Plant Downtime</v>
      </c>
      <c r="C288" s="336" t="str">
        <f t="shared" si="83"/>
        <v>Percentage Reduction in Plant Downtime</v>
      </c>
      <c r="D288" s="9" t="s">
        <v>490</v>
      </c>
      <c r="E288" s="9" t="s">
        <v>276</v>
      </c>
      <c r="F288" s="9"/>
      <c r="G288" s="9"/>
      <c r="H288" s="56">
        <v>661</v>
      </c>
      <c r="I288" s="9" t="s">
        <v>47</v>
      </c>
      <c r="J288" s="336" t="str">
        <f t="shared" si="84"/>
        <v>Reduce Plant Downtime</v>
      </c>
      <c r="K288" s="336" t="str">
        <f t="shared" si="84"/>
        <v>elec reduce plant downtime</v>
      </c>
      <c r="L288" s="69"/>
      <c r="M288" s="69"/>
      <c r="N288" s="69"/>
      <c r="O288" s="9"/>
      <c r="P288" s="451"/>
      <c r="Q288" s="9"/>
      <c r="R288" s="9"/>
      <c r="S288" s="439"/>
      <c r="T288" s="9"/>
    </row>
    <row r="289" spans="1:20" s="2" customFormat="1" ht="28.5">
      <c r="A289" s="336" t="str">
        <f t="shared" si="83"/>
        <v>Electricity Supply</v>
      </c>
      <c r="B289" s="336" t="str">
        <f t="shared" si="83"/>
        <v>Reduce Plant Downtime</v>
      </c>
      <c r="C289" s="336" t="str">
        <f t="shared" si="83"/>
        <v>Percentage Reduction in Plant Downtime</v>
      </c>
      <c r="D289" s="9" t="s">
        <v>490</v>
      </c>
      <c r="E289" s="9" t="s">
        <v>277</v>
      </c>
      <c r="F289" s="9"/>
      <c r="G289" s="9"/>
      <c r="H289" s="56">
        <v>662</v>
      </c>
      <c r="I289" s="9" t="s">
        <v>47</v>
      </c>
      <c r="J289" s="336" t="str">
        <f t="shared" si="84"/>
        <v>Reduce Plant Downtime</v>
      </c>
      <c r="K289" s="336" t="str">
        <f t="shared" si="84"/>
        <v>elec reduce plant downtime</v>
      </c>
      <c r="L289" s="69"/>
      <c r="M289" s="69"/>
      <c r="N289" s="69"/>
      <c r="O289" s="9"/>
      <c r="P289" s="451"/>
      <c r="Q289" s="9"/>
      <c r="R289" s="9"/>
      <c r="S289" s="439"/>
      <c r="T289" s="9"/>
    </row>
    <row r="290" spans="1:20" s="2" customFormat="1" ht="71.25">
      <c r="A290" s="336" t="str">
        <f t="shared" si="83"/>
        <v>Electricity Supply</v>
      </c>
      <c r="B290" s="336" t="str">
        <f t="shared" si="83"/>
        <v>Reduce Plant Downtime</v>
      </c>
      <c r="C290" s="336" t="str">
        <f t="shared" si="83"/>
        <v>Percentage Reduction in Plant Downtime</v>
      </c>
      <c r="D290" s="9" t="s">
        <v>490</v>
      </c>
      <c r="E290" s="9" t="s">
        <v>278</v>
      </c>
      <c r="F290" s="9" t="s">
        <v>342</v>
      </c>
      <c r="G290" s="9" t="s">
        <v>493</v>
      </c>
      <c r="H290" s="56">
        <v>143</v>
      </c>
      <c r="I290" s="9" t="s">
        <v>46</v>
      </c>
      <c r="J290" s="336" t="str">
        <f t="shared" si="84"/>
        <v>Reduce Plant Downtime</v>
      </c>
      <c r="K290" s="336" t="str">
        <f t="shared" si="84"/>
        <v>elec reduce plant downtime</v>
      </c>
      <c r="L290" s="63">
        <v>0</v>
      </c>
      <c r="M290" s="63">
        <v>0.25</v>
      </c>
      <c r="N290" s="63">
        <v>0.01</v>
      </c>
      <c r="O290" s="9" t="s">
        <v>279</v>
      </c>
      <c r="P290" s="450" t="s">
        <v>2741</v>
      </c>
      <c r="Q290" s="9" t="s">
        <v>2352</v>
      </c>
      <c r="R290" s="9" t="s">
        <v>280</v>
      </c>
      <c r="S290" s="439" t="s">
        <v>344</v>
      </c>
      <c r="T290" s="9"/>
    </row>
    <row r="291" spans="1:20" s="2" customFormat="1" ht="28.5">
      <c r="A291" s="336" t="str">
        <f t="shared" si="83"/>
        <v>Electricity Supply</v>
      </c>
      <c r="B291" s="336" t="str">
        <f t="shared" si="83"/>
        <v>Reduce Plant Downtime</v>
      </c>
      <c r="C291" s="336" t="str">
        <f t="shared" si="83"/>
        <v>Percentage Reduction in Plant Downtime</v>
      </c>
      <c r="D291" s="9" t="s">
        <v>82</v>
      </c>
      <c r="E291" s="9" t="s">
        <v>276</v>
      </c>
      <c r="F291" s="9"/>
      <c r="G291" s="9"/>
      <c r="H291" s="56">
        <v>663</v>
      </c>
      <c r="I291" s="9" t="s">
        <v>47</v>
      </c>
      <c r="J291" s="336" t="str">
        <f t="shared" si="84"/>
        <v>Reduce Plant Downtime</v>
      </c>
      <c r="K291" s="336" t="str">
        <f t="shared" si="84"/>
        <v>elec reduce plant downtime</v>
      </c>
      <c r="L291" s="69"/>
      <c r="M291" s="69"/>
      <c r="N291" s="69"/>
      <c r="O291" s="9"/>
      <c r="P291" s="451"/>
      <c r="Q291" s="9"/>
      <c r="R291" s="9"/>
      <c r="S291" s="439"/>
      <c r="T291" s="9"/>
    </row>
    <row r="292" spans="1:20" s="2" customFormat="1" ht="28.5">
      <c r="A292" s="336" t="str">
        <f t="shared" si="83"/>
        <v>Electricity Supply</v>
      </c>
      <c r="B292" s="336" t="str">
        <f t="shared" si="83"/>
        <v>Reduce Plant Downtime</v>
      </c>
      <c r="C292" s="336" t="str">
        <f t="shared" si="83"/>
        <v>Percentage Reduction in Plant Downtime</v>
      </c>
      <c r="D292" s="9" t="s">
        <v>82</v>
      </c>
      <c r="E292" s="9" t="s">
        <v>277</v>
      </c>
      <c r="F292" s="9"/>
      <c r="G292" s="9"/>
      <c r="H292" s="56">
        <v>664</v>
      </c>
      <c r="I292" s="9" t="s">
        <v>47</v>
      </c>
      <c r="J292" s="336" t="str">
        <f t="shared" si="84"/>
        <v>Reduce Plant Downtime</v>
      </c>
      <c r="K292" s="336" t="str">
        <f t="shared" si="84"/>
        <v>elec reduce plant downtime</v>
      </c>
      <c r="L292" s="69"/>
      <c r="M292" s="69"/>
      <c r="N292" s="69"/>
      <c r="O292" s="9"/>
      <c r="P292" s="451"/>
      <c r="Q292" s="9"/>
      <c r="R292" s="9"/>
      <c r="S292" s="439"/>
      <c r="T292" s="9"/>
    </row>
    <row r="293" spans="1:20" s="2" customFormat="1" ht="71.25">
      <c r="A293" s="336" t="str">
        <f t="shared" si="83"/>
        <v>Electricity Supply</v>
      </c>
      <c r="B293" s="336" t="str">
        <f t="shared" si="83"/>
        <v>Reduce Plant Downtime</v>
      </c>
      <c r="C293" s="336" t="str">
        <f t="shared" si="83"/>
        <v>Percentage Reduction in Plant Downtime</v>
      </c>
      <c r="D293" s="9" t="s">
        <v>82</v>
      </c>
      <c r="E293" s="9" t="s">
        <v>278</v>
      </c>
      <c r="F293" s="9" t="s">
        <v>342</v>
      </c>
      <c r="G293" s="9" t="s">
        <v>96</v>
      </c>
      <c r="H293" s="56">
        <v>144</v>
      </c>
      <c r="I293" s="9" t="s">
        <v>46</v>
      </c>
      <c r="J293" s="336" t="str">
        <f t="shared" si="84"/>
        <v>Reduce Plant Downtime</v>
      </c>
      <c r="K293" s="336" t="str">
        <f t="shared" si="84"/>
        <v>elec reduce plant downtime</v>
      </c>
      <c r="L293" s="63">
        <v>0</v>
      </c>
      <c r="M293" s="63">
        <v>0.3</v>
      </c>
      <c r="N293" s="63">
        <v>0.01</v>
      </c>
      <c r="O293" s="9" t="s">
        <v>279</v>
      </c>
      <c r="P293" s="450" t="s">
        <v>2742</v>
      </c>
      <c r="Q293" s="9" t="s">
        <v>2352</v>
      </c>
      <c r="R293" s="9" t="s">
        <v>280</v>
      </c>
      <c r="S293" s="439" t="s">
        <v>343</v>
      </c>
      <c r="T293" s="9"/>
    </row>
    <row r="294" spans="1:20" s="2" customFormat="1" ht="28.5">
      <c r="A294" s="336" t="str">
        <f t="shared" si="83"/>
        <v>Electricity Supply</v>
      </c>
      <c r="B294" s="336" t="str">
        <f t="shared" si="83"/>
        <v>Reduce Plant Downtime</v>
      </c>
      <c r="C294" s="336" t="str">
        <f t="shared" si="83"/>
        <v>Percentage Reduction in Plant Downtime</v>
      </c>
      <c r="D294" s="9" t="s">
        <v>83</v>
      </c>
      <c r="E294" s="9" t="s">
        <v>276</v>
      </c>
      <c r="F294" s="9"/>
      <c r="G294" s="9"/>
      <c r="H294" s="56">
        <v>665</v>
      </c>
      <c r="I294" s="9" t="s">
        <v>47</v>
      </c>
      <c r="J294" s="336" t="str">
        <f t="shared" si="84"/>
        <v>Reduce Plant Downtime</v>
      </c>
      <c r="K294" s="336" t="str">
        <f t="shared" si="84"/>
        <v>elec reduce plant downtime</v>
      </c>
      <c r="L294" s="69"/>
      <c r="M294" s="69"/>
      <c r="N294" s="69"/>
      <c r="O294" s="9"/>
      <c r="P294" s="451"/>
      <c r="Q294" s="9"/>
      <c r="R294" s="9"/>
      <c r="S294" s="439"/>
      <c r="T294" s="9"/>
    </row>
    <row r="295" spans="1:20" s="2" customFormat="1" ht="28.5">
      <c r="A295" s="336" t="str">
        <f t="shared" si="83"/>
        <v>Electricity Supply</v>
      </c>
      <c r="B295" s="336" t="str">
        <f t="shared" si="83"/>
        <v>Reduce Plant Downtime</v>
      </c>
      <c r="C295" s="336" t="str">
        <f t="shared" si="83"/>
        <v>Percentage Reduction in Plant Downtime</v>
      </c>
      <c r="D295" s="9" t="s">
        <v>83</v>
      </c>
      <c r="E295" s="9" t="s">
        <v>277</v>
      </c>
      <c r="F295" s="9"/>
      <c r="G295" s="9"/>
      <c r="H295" s="56">
        <v>666</v>
      </c>
      <c r="I295" s="9" t="s">
        <v>47</v>
      </c>
      <c r="J295" s="336" t="str">
        <f t="shared" si="84"/>
        <v>Reduce Plant Downtime</v>
      </c>
      <c r="K295" s="336" t="str">
        <f t="shared" si="84"/>
        <v>elec reduce plant downtime</v>
      </c>
      <c r="L295" s="69"/>
      <c r="M295" s="69"/>
      <c r="N295" s="69"/>
      <c r="O295" s="9"/>
      <c r="P295" s="451"/>
      <c r="Q295" s="9"/>
      <c r="R295" s="9"/>
      <c r="S295" s="439"/>
      <c r="T295" s="9"/>
    </row>
    <row r="296" spans="1:20" s="2" customFormat="1" ht="28.5">
      <c r="A296" s="336" t="str">
        <f t="shared" si="83"/>
        <v>Electricity Supply</v>
      </c>
      <c r="B296" s="336" t="str">
        <f t="shared" si="83"/>
        <v>Reduce Plant Downtime</v>
      </c>
      <c r="C296" s="336" t="str">
        <f t="shared" si="83"/>
        <v>Percentage Reduction in Plant Downtime</v>
      </c>
      <c r="D296" s="9" t="s">
        <v>83</v>
      </c>
      <c r="E296" s="9" t="s">
        <v>278</v>
      </c>
      <c r="F296" s="9"/>
      <c r="G296" s="9"/>
      <c r="H296" s="56">
        <v>667</v>
      </c>
      <c r="I296" s="9" t="s">
        <v>47</v>
      </c>
      <c r="J296" s="336" t="str">
        <f t="shared" si="84"/>
        <v>Reduce Plant Downtime</v>
      </c>
      <c r="K296" s="336" t="str">
        <f t="shared" si="84"/>
        <v>elec reduce plant downtime</v>
      </c>
      <c r="L296" s="69"/>
      <c r="M296" s="69"/>
      <c r="N296" s="69"/>
      <c r="O296" s="9"/>
      <c r="P296" s="451"/>
      <c r="Q296" s="9"/>
      <c r="R296" s="9"/>
      <c r="S296" s="439"/>
      <c r="T296" s="9"/>
    </row>
    <row r="297" spans="1:20" s="2" customFormat="1" ht="28.5">
      <c r="A297" s="336" t="str">
        <f t="shared" si="83"/>
        <v>Electricity Supply</v>
      </c>
      <c r="B297" s="336" t="str">
        <f t="shared" si="83"/>
        <v>Reduce Plant Downtime</v>
      </c>
      <c r="C297" s="336" t="str">
        <f t="shared" si="83"/>
        <v>Percentage Reduction in Plant Downtime</v>
      </c>
      <c r="D297" s="9" t="s">
        <v>84</v>
      </c>
      <c r="E297" s="9" t="s">
        <v>276</v>
      </c>
      <c r="F297" s="9"/>
      <c r="G297" s="9"/>
      <c r="H297" s="56">
        <v>668</v>
      </c>
      <c r="I297" s="9" t="s">
        <v>47</v>
      </c>
      <c r="J297" s="336" t="str">
        <f t="shared" si="84"/>
        <v>Reduce Plant Downtime</v>
      </c>
      <c r="K297" s="336" t="str">
        <f t="shared" si="84"/>
        <v>elec reduce plant downtime</v>
      </c>
      <c r="L297" s="69"/>
      <c r="M297" s="69"/>
      <c r="N297" s="69"/>
      <c r="O297" s="9"/>
      <c r="P297" s="451"/>
      <c r="Q297" s="9"/>
      <c r="R297" s="9"/>
      <c r="S297" s="439"/>
      <c r="T297" s="9"/>
    </row>
    <row r="298" spans="1:20" s="2" customFormat="1" ht="28.5">
      <c r="A298" s="336" t="str">
        <f t="shared" si="83"/>
        <v>Electricity Supply</v>
      </c>
      <c r="B298" s="336" t="str">
        <f t="shared" si="83"/>
        <v>Reduce Plant Downtime</v>
      </c>
      <c r="C298" s="336" t="str">
        <f t="shared" si="83"/>
        <v>Percentage Reduction in Plant Downtime</v>
      </c>
      <c r="D298" s="9" t="s">
        <v>84</v>
      </c>
      <c r="E298" s="9" t="s">
        <v>277</v>
      </c>
      <c r="F298" s="9"/>
      <c r="G298" s="9"/>
      <c r="H298" s="56">
        <v>669</v>
      </c>
      <c r="I298" s="9" t="s">
        <v>47</v>
      </c>
      <c r="J298" s="336" t="str">
        <f t="shared" si="84"/>
        <v>Reduce Plant Downtime</v>
      </c>
      <c r="K298" s="336" t="str">
        <f t="shared" si="84"/>
        <v>elec reduce plant downtime</v>
      </c>
      <c r="L298" s="69"/>
      <c r="M298" s="69"/>
      <c r="N298" s="69"/>
      <c r="O298" s="9"/>
      <c r="P298" s="451"/>
      <c r="Q298" s="9"/>
      <c r="R298" s="9"/>
      <c r="S298" s="439"/>
      <c r="T298" s="9"/>
    </row>
    <row r="299" spans="1:20" s="2" customFormat="1" ht="28.5">
      <c r="A299" s="336" t="str">
        <f t="shared" si="83"/>
        <v>Electricity Supply</v>
      </c>
      <c r="B299" s="336" t="str">
        <f t="shared" si="83"/>
        <v>Reduce Plant Downtime</v>
      </c>
      <c r="C299" s="336" t="str">
        <f t="shared" si="83"/>
        <v>Percentage Reduction in Plant Downtime</v>
      </c>
      <c r="D299" s="9" t="s">
        <v>84</v>
      </c>
      <c r="E299" s="9" t="s">
        <v>278</v>
      </c>
      <c r="F299" s="9"/>
      <c r="G299" s="9"/>
      <c r="H299" s="56">
        <v>670</v>
      </c>
      <c r="I299" s="9" t="s">
        <v>47</v>
      </c>
      <c r="J299" s="336" t="str">
        <f t="shared" si="84"/>
        <v>Reduce Plant Downtime</v>
      </c>
      <c r="K299" s="336" t="str">
        <f t="shared" si="84"/>
        <v>elec reduce plant downtime</v>
      </c>
      <c r="L299" s="69"/>
      <c r="M299" s="69"/>
      <c r="N299" s="69"/>
      <c r="O299" s="9"/>
      <c r="P299" s="451"/>
      <c r="Q299" s="9"/>
      <c r="R299" s="9"/>
      <c r="S299" s="439"/>
      <c r="T299" s="9"/>
    </row>
    <row r="300" spans="1:20" s="2" customFormat="1" ht="28.5">
      <c r="A300" s="336" t="str">
        <f t="shared" si="83"/>
        <v>Electricity Supply</v>
      </c>
      <c r="B300" s="336" t="str">
        <f t="shared" si="83"/>
        <v>Reduce Plant Downtime</v>
      </c>
      <c r="C300" s="336" t="str">
        <f t="shared" si="83"/>
        <v>Percentage Reduction in Plant Downtime</v>
      </c>
      <c r="D300" s="9" t="s">
        <v>337</v>
      </c>
      <c r="E300" s="9" t="s">
        <v>276</v>
      </c>
      <c r="F300" s="9"/>
      <c r="G300" s="9"/>
      <c r="H300" s="56">
        <v>671</v>
      </c>
      <c r="I300" s="9" t="s">
        <v>47</v>
      </c>
      <c r="J300" s="336" t="str">
        <f t="shared" si="84"/>
        <v>Reduce Plant Downtime</v>
      </c>
      <c r="K300" s="336" t="str">
        <f t="shared" si="84"/>
        <v>elec reduce plant downtime</v>
      </c>
      <c r="L300" s="69"/>
      <c r="M300" s="69"/>
      <c r="N300" s="69"/>
      <c r="O300" s="9"/>
      <c r="P300" s="451"/>
      <c r="Q300" s="9"/>
      <c r="R300" s="9"/>
      <c r="S300" s="439"/>
      <c r="T300" s="9"/>
    </row>
    <row r="301" spans="1:20" s="2" customFormat="1" ht="28.5">
      <c r="A301" s="336" t="str">
        <f t="shared" si="83"/>
        <v>Electricity Supply</v>
      </c>
      <c r="B301" s="336" t="str">
        <f t="shared" si="83"/>
        <v>Reduce Plant Downtime</v>
      </c>
      <c r="C301" s="336" t="str">
        <f t="shared" si="83"/>
        <v>Percentage Reduction in Plant Downtime</v>
      </c>
      <c r="D301" s="9" t="s">
        <v>337</v>
      </c>
      <c r="E301" s="9" t="s">
        <v>277</v>
      </c>
      <c r="F301" s="9"/>
      <c r="G301" s="9"/>
      <c r="H301" s="56">
        <v>672</v>
      </c>
      <c r="I301" s="9" t="s">
        <v>47</v>
      </c>
      <c r="J301" s="336" t="str">
        <f t="shared" si="84"/>
        <v>Reduce Plant Downtime</v>
      </c>
      <c r="K301" s="336" t="str">
        <f t="shared" si="84"/>
        <v>elec reduce plant downtime</v>
      </c>
      <c r="L301" s="69"/>
      <c r="M301" s="69"/>
      <c r="N301" s="69"/>
      <c r="O301" s="9"/>
      <c r="P301" s="451"/>
      <c r="Q301" s="9"/>
      <c r="R301" s="9"/>
      <c r="S301" s="439"/>
      <c r="T301" s="9"/>
    </row>
    <row r="302" spans="1:20" s="2" customFormat="1" ht="28.5">
      <c r="A302" s="336" t="str">
        <f t="shared" si="83"/>
        <v>Electricity Supply</v>
      </c>
      <c r="B302" s="336" t="str">
        <f t="shared" si="83"/>
        <v>Reduce Plant Downtime</v>
      </c>
      <c r="C302" s="336" t="str">
        <f t="shared" si="83"/>
        <v>Percentage Reduction in Plant Downtime</v>
      </c>
      <c r="D302" s="9" t="s">
        <v>337</v>
      </c>
      <c r="E302" s="9" t="s">
        <v>278</v>
      </c>
      <c r="F302" s="9"/>
      <c r="G302" s="9"/>
      <c r="H302" s="56">
        <v>673</v>
      </c>
      <c r="I302" s="9" t="s">
        <v>47</v>
      </c>
      <c r="J302" s="336" t="str">
        <f t="shared" si="84"/>
        <v>Reduce Plant Downtime</v>
      </c>
      <c r="K302" s="336" t="str">
        <f t="shared" si="84"/>
        <v>elec reduce plant downtime</v>
      </c>
      <c r="L302" s="69"/>
      <c r="M302" s="69"/>
      <c r="N302" s="69"/>
      <c r="O302" s="9"/>
      <c r="P302" s="451"/>
      <c r="Q302" s="9"/>
      <c r="R302" s="9"/>
      <c r="S302" s="439"/>
      <c r="T302" s="9"/>
    </row>
    <row r="303" spans="1:20" s="2" customFormat="1" ht="28.5">
      <c r="A303" s="336" t="str">
        <f t="shared" si="83"/>
        <v>Electricity Supply</v>
      </c>
      <c r="B303" s="336" t="str">
        <f t="shared" si="83"/>
        <v>Reduce Plant Downtime</v>
      </c>
      <c r="C303" s="336" t="str">
        <f t="shared" si="83"/>
        <v>Percentage Reduction in Plant Downtime</v>
      </c>
      <c r="D303" s="9" t="s">
        <v>338</v>
      </c>
      <c r="E303" s="9" t="s">
        <v>276</v>
      </c>
      <c r="F303" s="9"/>
      <c r="G303" s="9"/>
      <c r="H303" s="56">
        <v>674</v>
      </c>
      <c r="I303" s="9" t="s">
        <v>47</v>
      </c>
      <c r="J303" s="336" t="str">
        <f t="shared" si="84"/>
        <v>Reduce Plant Downtime</v>
      </c>
      <c r="K303" s="336" t="str">
        <f t="shared" si="84"/>
        <v>elec reduce plant downtime</v>
      </c>
      <c r="L303" s="69"/>
      <c r="M303" s="69"/>
      <c r="N303" s="69"/>
      <c r="O303" s="9"/>
      <c r="P303" s="451"/>
      <c r="Q303" s="9"/>
      <c r="R303" s="9"/>
      <c r="S303" s="439"/>
      <c r="T303" s="9"/>
    </row>
    <row r="304" spans="1:20" s="2" customFormat="1" ht="28.5">
      <c r="A304" s="336" t="str">
        <f t="shared" si="83"/>
        <v>Electricity Supply</v>
      </c>
      <c r="B304" s="336" t="str">
        <f t="shared" si="83"/>
        <v>Reduce Plant Downtime</v>
      </c>
      <c r="C304" s="336" t="str">
        <f t="shared" si="83"/>
        <v>Percentage Reduction in Plant Downtime</v>
      </c>
      <c r="D304" s="9" t="s">
        <v>338</v>
      </c>
      <c r="E304" s="9" t="s">
        <v>277</v>
      </c>
      <c r="F304" s="9"/>
      <c r="G304" s="9"/>
      <c r="H304" s="56">
        <v>675</v>
      </c>
      <c r="I304" s="9" t="s">
        <v>47</v>
      </c>
      <c r="J304" s="336" t="str">
        <f t="shared" si="84"/>
        <v>Reduce Plant Downtime</v>
      </c>
      <c r="K304" s="336" t="str">
        <f t="shared" si="84"/>
        <v>elec reduce plant downtime</v>
      </c>
      <c r="L304" s="69"/>
      <c r="M304" s="69"/>
      <c r="N304" s="69"/>
      <c r="O304" s="9"/>
      <c r="P304" s="451"/>
      <c r="Q304" s="9"/>
      <c r="R304" s="9"/>
      <c r="S304" s="439"/>
      <c r="T304" s="9"/>
    </row>
    <row r="305" spans="1:20" s="2" customFormat="1" ht="28.5">
      <c r="A305" s="336" t="str">
        <f t="shared" si="83"/>
        <v>Electricity Supply</v>
      </c>
      <c r="B305" s="336" t="str">
        <f t="shared" si="83"/>
        <v>Reduce Plant Downtime</v>
      </c>
      <c r="C305" s="336" t="str">
        <f t="shared" si="83"/>
        <v>Percentage Reduction in Plant Downtime</v>
      </c>
      <c r="D305" s="9" t="s">
        <v>338</v>
      </c>
      <c r="E305" s="9" t="s">
        <v>278</v>
      </c>
      <c r="F305" s="9"/>
      <c r="G305" s="9"/>
      <c r="H305" s="56">
        <v>676</v>
      </c>
      <c r="I305" s="9" t="s">
        <v>47</v>
      </c>
      <c r="J305" s="336" t="str">
        <f t="shared" si="84"/>
        <v>Reduce Plant Downtime</v>
      </c>
      <c r="K305" s="336" t="str">
        <f t="shared" si="84"/>
        <v>elec reduce plant downtime</v>
      </c>
      <c r="L305" s="69"/>
      <c r="M305" s="69"/>
      <c r="N305" s="69"/>
      <c r="O305" s="9"/>
      <c r="P305" s="451"/>
      <c r="Q305" s="9"/>
      <c r="R305" s="9"/>
      <c r="S305" s="439"/>
      <c r="T305" s="9"/>
    </row>
    <row r="306" spans="1:20" s="2" customFormat="1" ht="28.5">
      <c r="A306" s="336" t="str">
        <f t="shared" si="83"/>
        <v>Electricity Supply</v>
      </c>
      <c r="B306" s="336" t="str">
        <f t="shared" si="83"/>
        <v>Reduce Plant Downtime</v>
      </c>
      <c r="C306" s="336" t="str">
        <f t="shared" si="83"/>
        <v>Percentage Reduction in Plant Downtime</v>
      </c>
      <c r="D306" s="9" t="s">
        <v>486</v>
      </c>
      <c r="E306" s="9" t="s">
        <v>276</v>
      </c>
      <c r="F306" s="9"/>
      <c r="G306" s="9"/>
      <c r="H306" s="56">
        <v>677</v>
      </c>
      <c r="I306" s="9" t="s">
        <v>47</v>
      </c>
      <c r="J306" s="336" t="str">
        <f t="shared" si="84"/>
        <v>Reduce Plant Downtime</v>
      </c>
      <c r="K306" s="336" t="str">
        <f t="shared" si="84"/>
        <v>elec reduce plant downtime</v>
      </c>
      <c r="L306" s="64"/>
      <c r="M306" s="64"/>
      <c r="N306" s="64"/>
      <c r="O306" s="55"/>
      <c r="P306" s="451"/>
      <c r="Q306" s="9"/>
      <c r="R306" s="9"/>
      <c r="S306" s="439"/>
      <c r="T306" s="9"/>
    </row>
    <row r="307" spans="1:20" s="2" customFormat="1" ht="28.5">
      <c r="A307" s="336" t="str">
        <f t="shared" ref="A307:C320" si="85">A$276</f>
        <v>Electricity Supply</v>
      </c>
      <c r="B307" s="336" t="str">
        <f t="shared" si="85"/>
        <v>Reduce Plant Downtime</v>
      </c>
      <c r="C307" s="336" t="str">
        <f t="shared" si="85"/>
        <v>Percentage Reduction in Plant Downtime</v>
      </c>
      <c r="D307" s="9" t="s">
        <v>486</v>
      </c>
      <c r="E307" s="9" t="s">
        <v>277</v>
      </c>
      <c r="F307" s="9"/>
      <c r="G307" s="9"/>
      <c r="H307" s="56">
        <v>678</v>
      </c>
      <c r="I307" s="9" t="s">
        <v>47</v>
      </c>
      <c r="J307" s="336" t="str">
        <f t="shared" si="84"/>
        <v>Reduce Plant Downtime</v>
      </c>
      <c r="K307" s="336" t="str">
        <f t="shared" si="84"/>
        <v>elec reduce plant downtime</v>
      </c>
      <c r="L307" s="64"/>
      <c r="M307" s="64"/>
      <c r="N307" s="64"/>
      <c r="O307" s="55"/>
      <c r="P307" s="451"/>
      <c r="Q307" s="9"/>
      <c r="R307" s="9"/>
      <c r="S307" s="439"/>
      <c r="T307" s="9"/>
    </row>
    <row r="308" spans="1:20" s="2" customFormat="1" ht="28.5">
      <c r="A308" s="336" t="str">
        <f t="shared" si="85"/>
        <v>Electricity Supply</v>
      </c>
      <c r="B308" s="336" t="str">
        <f t="shared" si="85"/>
        <v>Reduce Plant Downtime</v>
      </c>
      <c r="C308" s="336" t="str">
        <f t="shared" si="85"/>
        <v>Percentage Reduction in Plant Downtime</v>
      </c>
      <c r="D308" s="9" t="s">
        <v>486</v>
      </c>
      <c r="E308" s="9" t="s">
        <v>278</v>
      </c>
      <c r="F308" s="9"/>
      <c r="G308" s="9"/>
      <c r="H308" s="56">
        <v>679</v>
      </c>
      <c r="I308" s="9" t="s">
        <v>47</v>
      </c>
      <c r="J308" s="336" t="str">
        <f t="shared" si="84"/>
        <v>Reduce Plant Downtime</v>
      </c>
      <c r="K308" s="336" t="str">
        <f t="shared" si="84"/>
        <v>elec reduce plant downtime</v>
      </c>
      <c r="L308" s="64"/>
      <c r="M308" s="64"/>
      <c r="N308" s="64"/>
      <c r="O308" s="55"/>
      <c r="P308" s="451"/>
      <c r="Q308" s="9"/>
      <c r="R308" s="9"/>
      <c r="S308" s="439"/>
      <c r="T308" s="9"/>
    </row>
    <row r="309" spans="1:20" s="2" customFormat="1" ht="28.5">
      <c r="A309" s="336" t="str">
        <f t="shared" si="85"/>
        <v>Electricity Supply</v>
      </c>
      <c r="B309" s="336" t="str">
        <f t="shared" si="85"/>
        <v>Reduce Plant Downtime</v>
      </c>
      <c r="C309" s="336" t="str">
        <f t="shared" si="85"/>
        <v>Percentage Reduction in Plant Downtime</v>
      </c>
      <c r="D309" s="9" t="s">
        <v>495</v>
      </c>
      <c r="E309" s="9" t="s">
        <v>276</v>
      </c>
      <c r="F309" s="9"/>
      <c r="G309" s="9"/>
      <c r="H309" s="56">
        <v>680</v>
      </c>
      <c r="I309" s="9" t="s">
        <v>47</v>
      </c>
      <c r="J309" s="336" t="str">
        <f t="shared" si="84"/>
        <v>Reduce Plant Downtime</v>
      </c>
      <c r="K309" s="336" t="str">
        <f t="shared" si="84"/>
        <v>elec reduce plant downtime</v>
      </c>
      <c r="L309" s="64"/>
      <c r="M309" s="64"/>
      <c r="N309" s="64"/>
      <c r="O309" s="55"/>
      <c r="P309" s="451"/>
      <c r="Q309" s="9"/>
      <c r="R309" s="9"/>
      <c r="S309" s="439"/>
      <c r="T309" s="9"/>
    </row>
    <row r="310" spans="1:20" s="2" customFormat="1" ht="28.5">
      <c r="A310" s="336" t="str">
        <f t="shared" si="85"/>
        <v>Electricity Supply</v>
      </c>
      <c r="B310" s="336" t="str">
        <f t="shared" si="85"/>
        <v>Reduce Plant Downtime</v>
      </c>
      <c r="C310" s="336" t="str">
        <f t="shared" si="85"/>
        <v>Percentage Reduction in Plant Downtime</v>
      </c>
      <c r="D310" s="9" t="s">
        <v>495</v>
      </c>
      <c r="E310" s="9" t="s">
        <v>277</v>
      </c>
      <c r="F310" s="9"/>
      <c r="G310" s="9"/>
      <c r="H310" s="56">
        <v>681</v>
      </c>
      <c r="I310" s="9" t="s">
        <v>47</v>
      </c>
      <c r="J310" s="336" t="str">
        <f t="shared" si="84"/>
        <v>Reduce Plant Downtime</v>
      </c>
      <c r="K310" s="336" t="str">
        <f t="shared" si="84"/>
        <v>elec reduce plant downtime</v>
      </c>
      <c r="L310" s="64"/>
      <c r="M310" s="64"/>
      <c r="N310" s="64"/>
      <c r="O310" s="55"/>
      <c r="P310" s="451"/>
      <c r="Q310" s="9"/>
      <c r="R310" s="9"/>
      <c r="S310" s="439"/>
      <c r="T310" s="9"/>
    </row>
    <row r="311" spans="1:20" s="2" customFormat="1" ht="85.5">
      <c r="A311" s="336" t="str">
        <f t="shared" si="85"/>
        <v>Electricity Supply</v>
      </c>
      <c r="B311" s="336" t="str">
        <f t="shared" si="85"/>
        <v>Reduce Plant Downtime</v>
      </c>
      <c r="C311" s="336" t="str">
        <f t="shared" si="85"/>
        <v>Percentage Reduction in Plant Downtime</v>
      </c>
      <c r="D311" s="9" t="s">
        <v>495</v>
      </c>
      <c r="E311" s="9" t="s">
        <v>278</v>
      </c>
      <c r="F311" s="9" t="s">
        <v>342</v>
      </c>
      <c r="G311" s="9" t="s">
        <v>496</v>
      </c>
      <c r="H311" s="56">
        <v>182</v>
      </c>
      <c r="I311" s="9" t="s">
        <v>46</v>
      </c>
      <c r="J311" s="336" t="str">
        <f t="shared" ref="J311:J320" si="86">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28.5">
      <c r="A312" s="336" t="str">
        <f t="shared" si="85"/>
        <v>Electricity Supply</v>
      </c>
      <c r="B312" s="336" t="str">
        <f t="shared" si="85"/>
        <v>Reduce Plant Downtime</v>
      </c>
      <c r="C312" s="336" t="str">
        <f t="shared" si="85"/>
        <v>Percentage Reduction in Plant Downtime</v>
      </c>
      <c r="D312" s="9" t="s">
        <v>3123</v>
      </c>
      <c r="E312" s="9" t="s">
        <v>276</v>
      </c>
      <c r="G312" s="9"/>
      <c r="H312" s="56">
        <v>682</v>
      </c>
      <c r="I312" s="9" t="s">
        <v>47</v>
      </c>
      <c r="J312" s="336" t="str">
        <f t="shared" si="86"/>
        <v>Reduce Plant Downtime</v>
      </c>
      <c r="K312" s="74" t="str">
        <f t="shared" ref="K312:K320" si="87">K$279</f>
        <v>elec reduce plant downtime</v>
      </c>
      <c r="L312" s="63"/>
      <c r="M312" s="63"/>
      <c r="N312" s="63"/>
      <c r="O312" s="9"/>
      <c r="P312" s="450"/>
      <c r="Q312" s="9"/>
      <c r="R312" s="9"/>
      <c r="S312" s="439"/>
      <c r="T312" s="9"/>
    </row>
    <row r="313" spans="1:20" s="2" customFormat="1" ht="28.5">
      <c r="A313" s="336" t="str">
        <f t="shared" si="85"/>
        <v>Electricity Supply</v>
      </c>
      <c r="B313" s="336" t="str">
        <f t="shared" si="85"/>
        <v>Reduce Plant Downtime</v>
      </c>
      <c r="C313" s="336" t="str">
        <f t="shared" si="85"/>
        <v>Percentage Reduction in Plant Downtime</v>
      </c>
      <c r="D313" s="9" t="s">
        <v>3123</v>
      </c>
      <c r="E313" s="9" t="s">
        <v>277</v>
      </c>
      <c r="H313" s="56">
        <v>683</v>
      </c>
      <c r="I313" s="9" t="s">
        <v>47</v>
      </c>
      <c r="J313" s="336" t="str">
        <f t="shared" si="86"/>
        <v>Reduce Plant Downtime</v>
      </c>
      <c r="K313" s="74" t="str">
        <f t="shared" si="87"/>
        <v>elec reduce plant downtime</v>
      </c>
      <c r="L313" s="63"/>
      <c r="M313" s="63"/>
      <c r="N313" s="63"/>
      <c r="O313" s="9"/>
      <c r="P313" s="450"/>
      <c r="Q313" s="9"/>
      <c r="R313" s="9"/>
      <c r="S313" s="439"/>
      <c r="T313" s="9"/>
    </row>
    <row r="314" spans="1:20" s="2" customFormat="1" ht="28.5">
      <c r="A314" s="336" t="str">
        <f t="shared" si="85"/>
        <v>Electricity Supply</v>
      </c>
      <c r="B314" s="336" t="str">
        <f t="shared" si="85"/>
        <v>Reduce Plant Downtime</v>
      </c>
      <c r="C314" s="336" t="str">
        <f t="shared" si="85"/>
        <v>Percentage Reduction in Plant Downtime</v>
      </c>
      <c r="D314" s="9" t="s">
        <v>3123</v>
      </c>
      <c r="E314" s="9" t="s">
        <v>278</v>
      </c>
      <c r="H314" s="56">
        <v>684</v>
      </c>
      <c r="I314" s="9" t="s">
        <v>47</v>
      </c>
      <c r="J314" s="336" t="str">
        <f t="shared" si="86"/>
        <v>Reduce Plant Downtime</v>
      </c>
      <c r="K314" s="74" t="str">
        <f t="shared" si="87"/>
        <v>elec reduce plant downtime</v>
      </c>
      <c r="L314" s="63"/>
      <c r="M314" s="63"/>
      <c r="N314" s="63"/>
      <c r="O314" s="9"/>
      <c r="P314" s="450"/>
      <c r="Q314" s="9"/>
      <c r="R314" s="9"/>
      <c r="S314" s="439"/>
      <c r="T314" s="9"/>
    </row>
    <row r="315" spans="1:20" s="2" customFormat="1" ht="28.5">
      <c r="A315" s="336" t="str">
        <f t="shared" si="85"/>
        <v>Electricity Supply</v>
      </c>
      <c r="B315" s="336" t="str">
        <f t="shared" si="85"/>
        <v>Reduce Plant Downtime</v>
      </c>
      <c r="C315" s="336" t="str">
        <f t="shared" si="85"/>
        <v>Percentage Reduction in Plant Downtime</v>
      </c>
      <c r="D315" s="9" t="s">
        <v>3124</v>
      </c>
      <c r="E315" s="9" t="s">
        <v>276</v>
      </c>
      <c r="G315" s="9"/>
      <c r="H315" s="56">
        <v>685</v>
      </c>
      <c r="I315" s="9" t="s">
        <v>47</v>
      </c>
      <c r="J315" s="336" t="str">
        <f t="shared" si="86"/>
        <v>Reduce Plant Downtime</v>
      </c>
      <c r="K315" s="74" t="str">
        <f t="shared" si="87"/>
        <v>elec reduce plant downtime</v>
      </c>
      <c r="L315" s="63"/>
      <c r="M315" s="63"/>
      <c r="N315" s="63"/>
      <c r="O315" s="9"/>
      <c r="P315" s="450"/>
      <c r="Q315" s="9"/>
      <c r="R315" s="9"/>
      <c r="S315" s="439"/>
      <c r="T315" s="9"/>
    </row>
    <row r="316" spans="1:20" s="2" customFormat="1" ht="28.5">
      <c r="A316" s="336" t="str">
        <f t="shared" si="85"/>
        <v>Electricity Supply</v>
      </c>
      <c r="B316" s="336" t="str">
        <f t="shared" si="85"/>
        <v>Reduce Plant Downtime</v>
      </c>
      <c r="C316" s="336" t="str">
        <f t="shared" si="85"/>
        <v>Percentage Reduction in Plant Downtime</v>
      </c>
      <c r="D316" s="9" t="s">
        <v>3124</v>
      </c>
      <c r="E316" s="9" t="s">
        <v>277</v>
      </c>
      <c r="H316" s="56">
        <v>686</v>
      </c>
      <c r="I316" s="9" t="s">
        <v>47</v>
      </c>
      <c r="J316" s="336" t="str">
        <f t="shared" si="86"/>
        <v>Reduce Plant Downtime</v>
      </c>
      <c r="K316" s="74" t="str">
        <f t="shared" si="87"/>
        <v>elec reduce plant downtime</v>
      </c>
      <c r="L316" s="63"/>
      <c r="M316" s="63"/>
      <c r="N316" s="63"/>
      <c r="O316" s="9"/>
      <c r="P316" s="450"/>
      <c r="Q316" s="9"/>
      <c r="R316" s="9"/>
      <c r="S316" s="439"/>
      <c r="T316" s="9"/>
    </row>
    <row r="317" spans="1:20" s="2" customFormat="1" ht="28.5">
      <c r="A317" s="336" t="str">
        <f t="shared" si="85"/>
        <v>Electricity Supply</v>
      </c>
      <c r="B317" s="336" t="str">
        <f t="shared" si="85"/>
        <v>Reduce Plant Downtime</v>
      </c>
      <c r="C317" s="336" t="str">
        <f t="shared" si="85"/>
        <v>Percentage Reduction in Plant Downtime</v>
      </c>
      <c r="D317" s="9" t="s">
        <v>3124</v>
      </c>
      <c r="E317" s="9" t="s">
        <v>278</v>
      </c>
      <c r="G317" s="9"/>
      <c r="H317" s="56">
        <v>687</v>
      </c>
      <c r="I317" s="9" t="s">
        <v>47</v>
      </c>
      <c r="J317" s="336" t="str">
        <f t="shared" si="86"/>
        <v>Reduce Plant Downtime</v>
      </c>
      <c r="K317" s="74" t="str">
        <f t="shared" si="87"/>
        <v>elec reduce plant downtime</v>
      </c>
      <c r="L317" s="63"/>
      <c r="M317" s="63"/>
      <c r="N317" s="63"/>
      <c r="O317" s="9"/>
      <c r="P317" s="450"/>
      <c r="Q317" s="9"/>
      <c r="R317" s="9"/>
      <c r="S317" s="439"/>
      <c r="T317" s="9"/>
    </row>
    <row r="318" spans="1:20" s="2" customFormat="1" ht="28.5">
      <c r="A318" s="336" t="str">
        <f t="shared" si="85"/>
        <v>Electricity Supply</v>
      </c>
      <c r="B318" s="336" t="str">
        <f t="shared" si="85"/>
        <v>Reduce Plant Downtime</v>
      </c>
      <c r="C318" s="336" t="str">
        <f t="shared" si="85"/>
        <v>Percentage Reduction in Plant Downtime</v>
      </c>
      <c r="D318" s="9" t="s">
        <v>3125</v>
      </c>
      <c r="E318" s="9" t="s">
        <v>276</v>
      </c>
      <c r="G318" s="9"/>
      <c r="H318" s="56">
        <v>688</v>
      </c>
      <c r="I318" s="9" t="s">
        <v>47</v>
      </c>
      <c r="J318" s="336" t="str">
        <f t="shared" si="86"/>
        <v>Reduce Plant Downtime</v>
      </c>
      <c r="K318" s="74" t="str">
        <f t="shared" si="87"/>
        <v>elec reduce plant downtime</v>
      </c>
      <c r="L318" s="63"/>
      <c r="M318" s="63"/>
      <c r="N318" s="63"/>
      <c r="O318" s="9"/>
      <c r="P318" s="450"/>
      <c r="Q318" s="9"/>
      <c r="R318" s="9"/>
      <c r="S318" s="439"/>
      <c r="T318" s="9"/>
    </row>
    <row r="319" spans="1:20" s="2" customFormat="1" ht="28.5">
      <c r="A319" s="336" t="str">
        <f t="shared" si="85"/>
        <v>Electricity Supply</v>
      </c>
      <c r="B319" s="336" t="str">
        <f t="shared" si="85"/>
        <v>Reduce Plant Downtime</v>
      </c>
      <c r="C319" s="336" t="str">
        <f t="shared" si="85"/>
        <v>Percentage Reduction in Plant Downtime</v>
      </c>
      <c r="D319" s="9" t="s">
        <v>3125</v>
      </c>
      <c r="E319" s="9" t="s">
        <v>277</v>
      </c>
      <c r="F319" s="9"/>
      <c r="G319" s="9"/>
      <c r="H319" s="56">
        <v>689</v>
      </c>
      <c r="I319" s="9" t="s">
        <v>47</v>
      </c>
      <c r="J319" s="336" t="str">
        <f t="shared" si="86"/>
        <v>Reduce Plant Downtime</v>
      </c>
      <c r="K319" s="74" t="str">
        <f t="shared" si="87"/>
        <v>elec reduce plant downtime</v>
      </c>
      <c r="L319" s="63"/>
      <c r="M319" s="63"/>
      <c r="N319" s="63"/>
      <c r="O319" s="9"/>
      <c r="P319" s="450"/>
      <c r="Q319" s="9"/>
      <c r="R319" s="9"/>
      <c r="S319" s="439"/>
      <c r="T319" s="9"/>
    </row>
    <row r="320" spans="1:20" s="2" customFormat="1" ht="28.5">
      <c r="A320" s="336" t="str">
        <f t="shared" si="85"/>
        <v>Electricity Supply</v>
      </c>
      <c r="B320" s="336" t="str">
        <f t="shared" si="85"/>
        <v>Reduce Plant Downtime</v>
      </c>
      <c r="C320" s="336" t="str">
        <f t="shared" si="85"/>
        <v>Percentage Reduction in Plant Downtime</v>
      </c>
      <c r="D320" s="9" t="s">
        <v>3125</v>
      </c>
      <c r="E320" s="9" t="s">
        <v>278</v>
      </c>
      <c r="F320" s="9"/>
      <c r="G320" s="9"/>
      <c r="H320" s="56">
        <v>690</v>
      </c>
      <c r="I320" s="9" t="s">
        <v>47</v>
      </c>
      <c r="J320" s="336" t="str">
        <f t="shared" si="86"/>
        <v>Reduce Plant Downtime</v>
      </c>
      <c r="K320" s="74" t="str">
        <f t="shared" si="87"/>
        <v>elec reduce plant downtime</v>
      </c>
      <c r="L320" s="63"/>
      <c r="M320" s="63"/>
      <c r="N320" s="63"/>
      <c r="O320" s="9"/>
      <c r="P320" s="450"/>
      <c r="Q320" s="9"/>
      <c r="R320" s="9"/>
      <c r="S320" s="439"/>
      <c r="T320" s="9"/>
    </row>
    <row r="321" spans="1:20" s="2" customFormat="1" ht="57">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2603</v>
      </c>
      <c r="R321" s="9" t="s">
        <v>2602</v>
      </c>
      <c r="S321" s="439"/>
      <c r="T321" s="9"/>
    </row>
    <row r="322" spans="1:20" s="2" customFormat="1" ht="57">
      <c r="A322" s="336" t="str">
        <f>A$321</f>
        <v>Electricity Supply</v>
      </c>
      <c r="B322" s="336" t="str">
        <f t="shared" ref="B322:C323" si="88">B$321</f>
        <v>Reduce Soft Costs</v>
      </c>
      <c r="C322" s="336" t="str">
        <f t="shared" si="88"/>
        <v>Percent Reduction in Soft Costs of Capacity Construction</v>
      </c>
      <c r="D322" s="9" t="s">
        <v>82</v>
      </c>
      <c r="E322" s="9"/>
      <c r="F322" s="9" t="s">
        <v>96</v>
      </c>
      <c r="G322" s="9"/>
      <c r="H322" s="56">
        <v>195</v>
      </c>
      <c r="I322" s="9" t="s">
        <v>46</v>
      </c>
      <c r="J322" s="57" t="str">
        <f t="shared" ref="J322:Q323" si="89">J$321</f>
        <v>Reduce Soft Costs</v>
      </c>
      <c r="K322" s="57" t="str">
        <f t="shared" si="89"/>
        <v>elec reduce soft costs</v>
      </c>
      <c r="L322" s="341">
        <f t="shared" si="89"/>
        <v>0</v>
      </c>
      <c r="M322" s="341">
        <f t="shared" si="89"/>
        <v>0.9</v>
      </c>
      <c r="N322" s="341">
        <f t="shared" si="89"/>
        <v>0.01</v>
      </c>
      <c r="O322" s="57" t="str">
        <f t="shared" si="89"/>
        <v>% reduction in soft costs</v>
      </c>
      <c r="P322" s="451" t="s">
        <v>2544</v>
      </c>
      <c r="Q322" s="57" t="str">
        <f t="shared" si="89"/>
        <v>endogenous-learning.html#red-soft-costs</v>
      </c>
      <c r="R322" s="57" t="str">
        <f t="shared" ref="R322:R323" si="90">R$321</f>
        <v>reduce-soft-costs.html</v>
      </c>
      <c r="S322" s="439"/>
      <c r="T322" s="9"/>
    </row>
    <row r="323" spans="1:20" s="2" customFormat="1" ht="57">
      <c r="A323" s="336" t="str">
        <f>A$321</f>
        <v>Electricity Supply</v>
      </c>
      <c r="B323" s="336" t="str">
        <f t="shared" si="88"/>
        <v>Reduce Soft Costs</v>
      </c>
      <c r="C323" s="336" t="str">
        <f t="shared" si="88"/>
        <v>Percent Reduction in Soft Costs of Capacity Construction</v>
      </c>
      <c r="D323" s="9" t="s">
        <v>495</v>
      </c>
      <c r="E323" s="9"/>
      <c r="F323" s="9" t="s">
        <v>496</v>
      </c>
      <c r="G323" s="9"/>
      <c r="H323" s="56">
        <v>196</v>
      </c>
      <c r="I323" s="9" t="s">
        <v>46</v>
      </c>
      <c r="J323" s="57" t="str">
        <f t="shared" si="89"/>
        <v>Reduce Soft Costs</v>
      </c>
      <c r="K323" s="57" t="str">
        <f t="shared" si="89"/>
        <v>elec reduce soft costs</v>
      </c>
      <c r="L323" s="341">
        <f t="shared" si="89"/>
        <v>0</v>
      </c>
      <c r="M323" s="341">
        <f t="shared" si="89"/>
        <v>0.9</v>
      </c>
      <c r="N323" s="341">
        <f t="shared" si="89"/>
        <v>0.01</v>
      </c>
      <c r="O323" s="57" t="str">
        <f t="shared" si="89"/>
        <v>% reduction in soft costs</v>
      </c>
      <c r="P323" s="451" t="s">
        <v>2545</v>
      </c>
      <c r="Q323" s="57" t="str">
        <f t="shared" si="89"/>
        <v>endogenous-learning.html#red-soft-costs</v>
      </c>
      <c r="R323" s="57" t="str">
        <f t="shared" si="90"/>
        <v>reduce-soft-costs.html</v>
      </c>
      <c r="S323" s="439"/>
      <c r="T323" s="9"/>
    </row>
    <row r="324" spans="1:20" s="2" customFormat="1" ht="42.75">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2.75">
      <c r="A325" s="344" t="s">
        <v>8</v>
      </c>
      <c r="B325" s="343" t="s">
        <v>3169</v>
      </c>
      <c r="C325" s="344" t="s">
        <v>3171</v>
      </c>
      <c r="D325" s="53" t="s">
        <v>489</v>
      </c>
      <c r="E325" s="53"/>
      <c r="F325" s="9" t="s">
        <v>488</v>
      </c>
      <c r="G325" s="9"/>
      <c r="H325" s="56">
        <v>691</v>
      </c>
      <c r="I325" s="9" t="s">
        <v>47</v>
      </c>
      <c r="J325" s="343" t="s">
        <v>3169</v>
      </c>
      <c r="K325" s="343" t="s">
        <v>3172</v>
      </c>
      <c r="L325" s="63">
        <v>0</v>
      </c>
      <c r="M325" s="63">
        <v>0.95</v>
      </c>
      <c r="N325" s="63">
        <v>0.01</v>
      </c>
      <c r="O325" s="9" t="s">
        <v>3173</v>
      </c>
      <c r="P325" s="450"/>
      <c r="Q325" s="53" t="s">
        <v>232</v>
      </c>
      <c r="R325" s="9"/>
      <c r="S325" s="439"/>
      <c r="T325" s="9"/>
    </row>
    <row r="326" spans="1:20" s="2" customFormat="1" ht="42.75">
      <c r="A326" s="336" t="str">
        <f>A$325</f>
        <v>Electricity Supply</v>
      </c>
      <c r="B326" s="336" t="str">
        <f t="shared" ref="B326:C337" si="91">B$325</f>
        <v>Subsidy for Capacity Construction</v>
      </c>
      <c r="C326" s="336" t="str">
        <f t="shared" si="91"/>
        <v>Perc Subsidy for Elec Capacity Construction</v>
      </c>
      <c r="D326" s="9" t="s">
        <v>79</v>
      </c>
      <c r="E326" s="55"/>
      <c r="F326" s="9" t="s">
        <v>93</v>
      </c>
      <c r="G326" s="9"/>
      <c r="H326" s="56">
        <v>692</v>
      </c>
      <c r="I326" s="9" t="s">
        <v>47</v>
      </c>
      <c r="J326" s="336" t="str">
        <f t="shared" ref="J326:Q337" si="92">J$325</f>
        <v>Subsidy for Capacity Construction</v>
      </c>
      <c r="K326" s="336" t="str">
        <f t="shared" si="92"/>
        <v>elec capacity construction subsidy</v>
      </c>
      <c r="L326" s="353">
        <f t="shared" si="92"/>
        <v>0</v>
      </c>
      <c r="M326" s="353">
        <f t="shared" si="92"/>
        <v>0.95</v>
      </c>
      <c r="N326" s="353">
        <f t="shared" si="92"/>
        <v>0.01</v>
      </c>
      <c r="O326" s="336" t="str">
        <f t="shared" si="92"/>
        <v>% of construction cost</v>
      </c>
      <c r="P326" s="450"/>
      <c r="Q326" s="336" t="str">
        <f t="shared" si="92"/>
        <v>electricity-sector-main.html#subsidies</v>
      </c>
      <c r="R326" s="9"/>
      <c r="S326" s="439"/>
      <c r="T326" s="9"/>
    </row>
    <row r="327" spans="1:20" s="2" customFormat="1" ht="85.5">
      <c r="A327" s="336" t="str">
        <f t="shared" ref="A327:A337" si="93">A$325</f>
        <v>Electricity Supply</v>
      </c>
      <c r="B327" s="336" t="str">
        <f t="shared" si="91"/>
        <v>Subsidy for Capacity Construction</v>
      </c>
      <c r="C327" s="336" t="str">
        <f t="shared" si="91"/>
        <v>Perc Subsidy for Elec Capacity Construction</v>
      </c>
      <c r="D327" s="9" t="s">
        <v>80</v>
      </c>
      <c r="E327" s="55"/>
      <c r="F327" s="9" t="s">
        <v>94</v>
      </c>
      <c r="G327" s="9"/>
      <c r="H327" s="56">
        <v>517</v>
      </c>
      <c r="I327" s="9" t="s">
        <v>46</v>
      </c>
      <c r="J327" s="336" t="str">
        <f t="shared" si="92"/>
        <v>Subsidy for Capacity Construction</v>
      </c>
      <c r="K327" s="336" t="str">
        <f t="shared" si="92"/>
        <v>elec capacity construction subsidy</v>
      </c>
      <c r="L327" s="353">
        <f t="shared" si="92"/>
        <v>0</v>
      </c>
      <c r="M327" s="353">
        <f t="shared" si="92"/>
        <v>0.95</v>
      </c>
      <c r="N327" s="353">
        <f t="shared" si="92"/>
        <v>0.01</v>
      </c>
      <c r="O327" s="336" t="str">
        <f t="shared" si="92"/>
        <v>% of construction cost</v>
      </c>
      <c r="P327" s="450" t="s">
        <v>3178</v>
      </c>
      <c r="Q327" s="336" t="str">
        <f t="shared" si="92"/>
        <v>electricity-sector-main.html#subsidies</v>
      </c>
      <c r="R327" s="9"/>
      <c r="S327" s="444" t="s">
        <v>3177</v>
      </c>
      <c r="T327" s="9"/>
    </row>
    <row r="328" spans="1:20" s="2" customFormat="1" ht="42.75">
      <c r="A328" s="336" t="str">
        <f t="shared" si="93"/>
        <v>Electricity Supply</v>
      </c>
      <c r="B328" s="336" t="str">
        <f t="shared" si="91"/>
        <v>Subsidy for Capacity Construction</v>
      </c>
      <c r="C328" s="336" t="str">
        <f t="shared" si="91"/>
        <v>Perc Subsidy for Elec Capacity Construction</v>
      </c>
      <c r="D328" s="9" t="s">
        <v>81</v>
      </c>
      <c r="E328" s="55"/>
      <c r="F328" s="9" t="s">
        <v>95</v>
      </c>
      <c r="G328" s="9"/>
      <c r="H328" s="56">
        <v>693</v>
      </c>
      <c r="I328" s="9" t="s">
        <v>47</v>
      </c>
      <c r="J328" s="336" t="str">
        <f t="shared" si="92"/>
        <v>Subsidy for Capacity Construction</v>
      </c>
      <c r="K328" s="336" t="str">
        <f t="shared" si="92"/>
        <v>elec capacity construction subsidy</v>
      </c>
      <c r="L328" s="353">
        <f t="shared" si="92"/>
        <v>0</v>
      </c>
      <c r="M328" s="353">
        <f t="shared" si="92"/>
        <v>0.95</v>
      </c>
      <c r="N328" s="353">
        <f t="shared" si="92"/>
        <v>0.01</v>
      </c>
      <c r="O328" s="336" t="str">
        <f t="shared" si="92"/>
        <v>% of construction cost</v>
      </c>
      <c r="P328" s="450"/>
      <c r="Q328" s="336" t="str">
        <f t="shared" si="92"/>
        <v>electricity-sector-main.html#subsidies</v>
      </c>
      <c r="R328" s="9"/>
      <c r="S328" s="439"/>
      <c r="T328" s="9"/>
    </row>
    <row r="329" spans="1:20" s="2" customFormat="1" ht="57">
      <c r="A329" s="336" t="str">
        <f t="shared" si="93"/>
        <v>Electricity Supply</v>
      </c>
      <c r="B329" s="336" t="str">
        <f t="shared" si="91"/>
        <v>Subsidy for Capacity Construction</v>
      </c>
      <c r="C329" s="336" t="str">
        <f t="shared" si="91"/>
        <v>Perc Subsidy for Elec Capacity Construction</v>
      </c>
      <c r="D329" s="9" t="s">
        <v>490</v>
      </c>
      <c r="E329" s="55"/>
      <c r="F329" s="9" t="s">
        <v>493</v>
      </c>
      <c r="G329" s="9"/>
      <c r="H329" s="56">
        <v>518</v>
      </c>
      <c r="I329" s="9" t="s">
        <v>46</v>
      </c>
      <c r="J329" s="336" t="str">
        <f t="shared" si="92"/>
        <v>Subsidy for Capacity Construction</v>
      </c>
      <c r="K329" s="336" t="str">
        <f t="shared" si="92"/>
        <v>elec capacity construction subsidy</v>
      </c>
      <c r="L329" s="353">
        <f t="shared" si="92"/>
        <v>0</v>
      </c>
      <c r="M329" s="353">
        <f t="shared" si="92"/>
        <v>0.95</v>
      </c>
      <c r="N329" s="353">
        <f t="shared" si="92"/>
        <v>0.01</v>
      </c>
      <c r="O329" s="336" t="str">
        <f t="shared" si="92"/>
        <v>% of construction cost</v>
      </c>
      <c r="P329" s="450" t="s">
        <v>3174</v>
      </c>
      <c r="Q329" s="336" t="str">
        <f t="shared" si="92"/>
        <v>electricity-sector-main.html#subsidies</v>
      </c>
      <c r="R329" s="9"/>
      <c r="S329" s="444" t="s">
        <v>3176</v>
      </c>
      <c r="T329" s="9"/>
    </row>
    <row r="330" spans="1:20" s="2" customFormat="1" ht="57">
      <c r="A330" s="336" t="str">
        <f t="shared" si="93"/>
        <v>Electricity Supply</v>
      </c>
      <c r="B330" s="336" t="str">
        <f t="shared" si="91"/>
        <v>Subsidy for Capacity Construction</v>
      </c>
      <c r="C330" s="336" t="str">
        <f t="shared" si="91"/>
        <v>Perc Subsidy for Elec Capacity Construction</v>
      </c>
      <c r="D330" s="9" t="s">
        <v>82</v>
      </c>
      <c r="E330" s="55"/>
      <c r="F330" s="9" t="s">
        <v>96</v>
      </c>
      <c r="G330" s="9"/>
      <c r="H330" s="56">
        <v>519</v>
      </c>
      <c r="I330" s="9" t="s">
        <v>46</v>
      </c>
      <c r="J330" s="336" t="str">
        <f t="shared" si="92"/>
        <v>Subsidy for Capacity Construction</v>
      </c>
      <c r="K330" s="336" t="str">
        <f t="shared" si="92"/>
        <v>elec capacity construction subsidy</v>
      </c>
      <c r="L330" s="353">
        <f t="shared" si="92"/>
        <v>0</v>
      </c>
      <c r="M330" s="353">
        <f t="shared" si="92"/>
        <v>0.95</v>
      </c>
      <c r="N330" s="353">
        <f t="shared" si="92"/>
        <v>0.01</v>
      </c>
      <c r="O330" s="336" t="str">
        <f t="shared" si="92"/>
        <v>% of construction cost</v>
      </c>
      <c r="P330" s="450" t="s">
        <v>3573</v>
      </c>
      <c r="Q330" s="336" t="str">
        <f t="shared" si="92"/>
        <v>electricity-sector-main.html#subsidies</v>
      </c>
      <c r="R330" s="9"/>
      <c r="S330" s="444" t="s">
        <v>3176</v>
      </c>
      <c r="T330" s="9"/>
    </row>
    <row r="331" spans="1:20" s="2" customFormat="1" ht="57">
      <c r="A331" s="336" t="str">
        <f t="shared" si="93"/>
        <v>Electricity Supply</v>
      </c>
      <c r="B331" s="336" t="str">
        <f t="shared" si="91"/>
        <v>Subsidy for Capacity Construction</v>
      </c>
      <c r="C331" s="336" t="str">
        <f t="shared" si="91"/>
        <v>Perc Subsidy for Elec Capacity Construction</v>
      </c>
      <c r="D331" s="9" t="s">
        <v>83</v>
      </c>
      <c r="E331" s="55"/>
      <c r="F331" s="9" t="s">
        <v>97</v>
      </c>
      <c r="G331" s="9"/>
      <c r="H331" s="56">
        <v>520</v>
      </c>
      <c r="I331" s="9" t="s">
        <v>46</v>
      </c>
      <c r="J331" s="336" t="str">
        <f t="shared" si="92"/>
        <v>Subsidy for Capacity Construction</v>
      </c>
      <c r="K331" s="336" t="str">
        <f t="shared" si="92"/>
        <v>elec capacity construction subsidy</v>
      </c>
      <c r="L331" s="353">
        <f t="shared" si="92"/>
        <v>0</v>
      </c>
      <c r="M331" s="353">
        <f t="shared" si="92"/>
        <v>0.95</v>
      </c>
      <c r="N331" s="353">
        <f t="shared" si="92"/>
        <v>0.01</v>
      </c>
      <c r="O331" s="336" t="str">
        <f t="shared" si="92"/>
        <v>% of construction cost</v>
      </c>
      <c r="P331" s="450" t="s">
        <v>3573</v>
      </c>
      <c r="Q331" s="336" t="str">
        <f t="shared" si="92"/>
        <v>electricity-sector-main.html#subsidies</v>
      </c>
      <c r="R331" s="9"/>
      <c r="S331" s="444" t="s">
        <v>3176</v>
      </c>
      <c r="T331" s="9"/>
    </row>
    <row r="332" spans="1:20" s="2" customFormat="1" ht="57">
      <c r="A332" s="336" t="str">
        <f t="shared" si="93"/>
        <v>Electricity Supply</v>
      </c>
      <c r="B332" s="336" t="str">
        <f t="shared" si="91"/>
        <v>Subsidy for Capacity Construction</v>
      </c>
      <c r="C332" s="336" t="str">
        <f t="shared" si="91"/>
        <v>Perc Subsidy for Elec Capacity Construction</v>
      </c>
      <c r="D332" s="9" t="s">
        <v>84</v>
      </c>
      <c r="E332" s="55"/>
      <c r="F332" s="9" t="s">
        <v>98</v>
      </c>
      <c r="G332" s="9"/>
      <c r="H332" s="56">
        <v>521</v>
      </c>
      <c r="I332" s="9" t="s">
        <v>46</v>
      </c>
      <c r="J332" s="336" t="str">
        <f t="shared" si="92"/>
        <v>Subsidy for Capacity Construction</v>
      </c>
      <c r="K332" s="336" t="str">
        <f t="shared" si="92"/>
        <v>elec capacity construction subsidy</v>
      </c>
      <c r="L332" s="353">
        <f t="shared" si="92"/>
        <v>0</v>
      </c>
      <c r="M332" s="353">
        <f t="shared" si="92"/>
        <v>0.95</v>
      </c>
      <c r="N332" s="353">
        <f t="shared" si="92"/>
        <v>0.01</v>
      </c>
      <c r="O332" s="336" t="str">
        <f t="shared" si="92"/>
        <v>% of construction cost</v>
      </c>
      <c r="P332" s="450" t="s">
        <v>3179</v>
      </c>
      <c r="Q332" s="336" t="str">
        <f t="shared" si="92"/>
        <v>electricity-sector-main.html#subsidies</v>
      </c>
      <c r="R332" s="9"/>
      <c r="S332" s="444" t="s">
        <v>3175</v>
      </c>
      <c r="T332" s="9"/>
    </row>
    <row r="333" spans="1:20" s="2" customFormat="1" ht="42.75">
      <c r="A333" s="336" t="str">
        <f t="shared" si="93"/>
        <v>Electricity Supply</v>
      </c>
      <c r="B333" s="336" t="str">
        <f t="shared" si="91"/>
        <v>Subsidy for Capacity Construction</v>
      </c>
      <c r="C333" s="336" t="str">
        <f t="shared" si="91"/>
        <v>Perc Subsidy for Elec Capacity Construction</v>
      </c>
      <c r="D333" s="9" t="s">
        <v>486</v>
      </c>
      <c r="E333" s="55"/>
      <c r="F333" s="9" t="s">
        <v>485</v>
      </c>
      <c r="G333" s="9"/>
      <c r="H333" s="56">
        <v>694</v>
      </c>
      <c r="I333" s="9" t="s">
        <v>47</v>
      </c>
      <c r="J333" s="336" t="str">
        <f t="shared" si="92"/>
        <v>Subsidy for Capacity Construction</v>
      </c>
      <c r="K333" s="336" t="str">
        <f t="shared" si="92"/>
        <v>elec capacity construction subsidy</v>
      </c>
      <c r="L333" s="353">
        <f t="shared" si="92"/>
        <v>0</v>
      </c>
      <c r="M333" s="353">
        <f t="shared" si="92"/>
        <v>0.95</v>
      </c>
      <c r="N333" s="353">
        <f t="shared" si="92"/>
        <v>0.01</v>
      </c>
      <c r="O333" s="336" t="str">
        <f t="shared" si="92"/>
        <v>% of construction cost</v>
      </c>
      <c r="P333" s="450"/>
      <c r="Q333" s="336" t="str">
        <f t="shared" si="92"/>
        <v>electricity-sector-main.html#subsidies</v>
      </c>
      <c r="R333" s="9"/>
      <c r="S333" s="439"/>
      <c r="T333" s="9"/>
    </row>
    <row r="334" spans="1:20" s="2" customFormat="1" ht="42.75">
      <c r="A334" s="336" t="str">
        <f t="shared" si="93"/>
        <v>Electricity Supply</v>
      </c>
      <c r="B334" s="336" t="str">
        <f t="shared" si="91"/>
        <v>Subsidy for Capacity Construction</v>
      </c>
      <c r="C334" s="336" t="str">
        <f t="shared" si="91"/>
        <v>Perc Subsidy for Elec Capacity Construction</v>
      </c>
      <c r="D334" s="9" t="s">
        <v>495</v>
      </c>
      <c r="E334" s="55"/>
      <c r="F334" s="9" t="s">
        <v>496</v>
      </c>
      <c r="G334" s="9"/>
      <c r="H334" s="56">
        <v>522</v>
      </c>
      <c r="I334" s="9" t="s">
        <v>46</v>
      </c>
      <c r="J334" s="336" t="str">
        <f t="shared" si="92"/>
        <v>Subsidy for Capacity Construction</v>
      </c>
      <c r="K334" s="336" t="str">
        <f t="shared" si="92"/>
        <v>elec capacity construction subsidy</v>
      </c>
      <c r="L334" s="353">
        <f t="shared" si="92"/>
        <v>0</v>
      </c>
      <c r="M334" s="353">
        <f t="shared" si="92"/>
        <v>0.95</v>
      </c>
      <c r="N334" s="353">
        <f t="shared" si="92"/>
        <v>0.01</v>
      </c>
      <c r="O334" s="336" t="str">
        <f t="shared" si="92"/>
        <v>% of construction cost</v>
      </c>
      <c r="P334" s="450" t="s">
        <v>3574</v>
      </c>
      <c r="Q334" s="336" t="str">
        <f t="shared" si="92"/>
        <v>electricity-sector-main.html#subsidies</v>
      </c>
      <c r="R334" s="9"/>
      <c r="S334" s="444" t="s">
        <v>3176</v>
      </c>
      <c r="T334" s="9"/>
    </row>
    <row r="335" spans="1:20" s="2" customFormat="1" ht="42.75">
      <c r="A335" s="336" t="str">
        <f t="shared" si="93"/>
        <v>Electricity Supply</v>
      </c>
      <c r="B335" s="336" t="str">
        <f t="shared" si="91"/>
        <v>Subsidy for Capacity Construction</v>
      </c>
      <c r="C335" s="336" t="str">
        <f t="shared" si="91"/>
        <v>Perc Subsidy for Elec Capacity Construction</v>
      </c>
      <c r="D335" s="9" t="s">
        <v>3123</v>
      </c>
      <c r="E335" s="53"/>
      <c r="F335" s="9" t="s">
        <v>2783</v>
      </c>
      <c r="G335" s="9"/>
      <c r="H335" s="56">
        <v>695</v>
      </c>
      <c r="I335" s="9" t="s">
        <v>47</v>
      </c>
      <c r="J335" s="336" t="str">
        <f t="shared" si="92"/>
        <v>Subsidy for Capacity Construction</v>
      </c>
      <c r="K335" s="336" t="str">
        <f t="shared" si="92"/>
        <v>elec capacity construction subsidy</v>
      </c>
      <c r="L335" s="353">
        <f t="shared" si="92"/>
        <v>0</v>
      </c>
      <c r="M335" s="353">
        <f t="shared" si="92"/>
        <v>0.95</v>
      </c>
      <c r="N335" s="353">
        <f t="shared" si="92"/>
        <v>0.01</v>
      </c>
      <c r="O335" s="336" t="str">
        <f t="shared" si="92"/>
        <v>% of construction cost</v>
      </c>
      <c r="P335" s="450"/>
      <c r="Q335" s="336" t="str">
        <f t="shared" si="92"/>
        <v>electricity-sector-main.html#subsidies</v>
      </c>
      <c r="R335" s="9"/>
      <c r="S335" s="439"/>
      <c r="T335" s="9"/>
    </row>
    <row r="336" spans="1:20" s="2" customFormat="1" ht="42.75">
      <c r="A336" s="336" t="str">
        <f t="shared" si="93"/>
        <v>Electricity Supply</v>
      </c>
      <c r="B336" s="336" t="str">
        <f t="shared" si="91"/>
        <v>Subsidy for Capacity Construction</v>
      </c>
      <c r="C336" s="336" t="str">
        <f t="shared" si="91"/>
        <v>Perc Subsidy for Elec Capacity Construction</v>
      </c>
      <c r="D336" s="9" t="s">
        <v>3124</v>
      </c>
      <c r="E336" s="53"/>
      <c r="F336" s="9" t="s">
        <v>2932</v>
      </c>
      <c r="G336" s="9"/>
      <c r="H336" s="56">
        <v>696</v>
      </c>
      <c r="I336" s="9" t="s">
        <v>47</v>
      </c>
      <c r="J336" s="336" t="str">
        <f t="shared" si="92"/>
        <v>Subsidy for Capacity Construction</v>
      </c>
      <c r="K336" s="336" t="str">
        <f t="shared" si="92"/>
        <v>elec capacity construction subsidy</v>
      </c>
      <c r="L336" s="353">
        <f t="shared" si="92"/>
        <v>0</v>
      </c>
      <c r="M336" s="353">
        <f t="shared" si="92"/>
        <v>0.95</v>
      </c>
      <c r="N336" s="353">
        <f t="shared" si="92"/>
        <v>0.01</v>
      </c>
      <c r="O336" s="336" t="str">
        <f t="shared" si="92"/>
        <v>% of construction cost</v>
      </c>
      <c r="P336" s="450"/>
      <c r="Q336" s="336" t="str">
        <f t="shared" si="92"/>
        <v>electricity-sector-main.html#subsidies</v>
      </c>
      <c r="R336" s="9"/>
      <c r="S336" s="439"/>
      <c r="T336" s="9"/>
    </row>
    <row r="337" spans="1:20" s="2" customFormat="1" ht="42.75">
      <c r="A337" s="336" t="str">
        <f t="shared" si="93"/>
        <v>Electricity Supply</v>
      </c>
      <c r="B337" s="336" t="str">
        <f t="shared" si="91"/>
        <v>Subsidy for Capacity Construction</v>
      </c>
      <c r="C337" s="336" t="str">
        <f t="shared" si="91"/>
        <v>Perc Subsidy for Elec Capacity Construction</v>
      </c>
      <c r="D337" s="9" t="s">
        <v>3125</v>
      </c>
      <c r="E337" s="53"/>
      <c r="F337" s="9" t="s">
        <v>2785</v>
      </c>
      <c r="G337" s="9"/>
      <c r="H337" s="56">
        <v>697</v>
      </c>
      <c r="I337" s="9" t="s">
        <v>47</v>
      </c>
      <c r="J337" s="336" t="str">
        <f t="shared" si="92"/>
        <v>Subsidy for Capacity Construction</v>
      </c>
      <c r="K337" s="336" t="str">
        <f t="shared" si="92"/>
        <v>elec capacity construction subsidy</v>
      </c>
      <c r="L337" s="353">
        <f t="shared" si="92"/>
        <v>0</v>
      </c>
      <c r="M337" s="353">
        <f t="shared" si="92"/>
        <v>0.95</v>
      </c>
      <c r="N337" s="353">
        <f t="shared" si="92"/>
        <v>0.01</v>
      </c>
      <c r="O337" s="336" t="str">
        <f t="shared" si="92"/>
        <v>% of construction cost</v>
      </c>
      <c r="P337" s="450"/>
      <c r="Q337" s="336" t="str">
        <f t="shared" si="92"/>
        <v>electricity-sector-main.html#subsidies</v>
      </c>
      <c r="R337" s="9"/>
      <c r="S337" s="439"/>
      <c r="T337" s="9"/>
    </row>
    <row r="338" spans="1:20" s="5" customFormat="1" ht="28.5">
      <c r="A338" s="343" t="s">
        <v>8</v>
      </c>
      <c r="B338" s="343" t="s">
        <v>18</v>
      </c>
      <c r="C338" s="343" t="s">
        <v>138</v>
      </c>
      <c r="D338" s="53" t="s">
        <v>489</v>
      </c>
      <c r="E338" s="53"/>
      <c r="F338" s="9" t="s">
        <v>488</v>
      </c>
      <c r="G338" s="53"/>
      <c r="H338" s="56">
        <v>698</v>
      </c>
      <c r="I338" s="9" t="s">
        <v>47</v>
      </c>
      <c r="J338" s="76" t="s">
        <v>18</v>
      </c>
      <c r="K338" s="76" t="s">
        <v>3170</v>
      </c>
      <c r="L338" s="65"/>
      <c r="M338" s="65"/>
      <c r="N338" s="65"/>
      <c r="O338" s="53"/>
      <c r="P338" s="450"/>
      <c r="Q338" s="55"/>
      <c r="R338" s="9"/>
      <c r="S338" s="439"/>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79</v>
      </c>
      <c r="E339" s="55"/>
      <c r="F339" s="9" t="s">
        <v>93</v>
      </c>
      <c r="G339" s="55"/>
      <c r="H339" s="56">
        <v>699</v>
      </c>
      <c r="I339" s="9" t="s">
        <v>47</v>
      </c>
      <c r="J339" s="74" t="str">
        <f t="shared" ref="J339:K350" si="95">J$338</f>
        <v>Subsidy for Electricity Production</v>
      </c>
      <c r="K339" s="74" t="str">
        <f t="shared" si="95"/>
        <v>elec generation subsidy</v>
      </c>
      <c r="L339" s="66"/>
      <c r="M339" s="66"/>
      <c r="N339" s="66"/>
      <c r="O339" s="55"/>
      <c r="P339" s="450"/>
      <c r="Q339" s="55"/>
      <c r="R339" s="9"/>
      <c r="S339" s="439"/>
      <c r="T339" s="55"/>
    </row>
    <row r="340" spans="1:20" s="5" customFormat="1" ht="128.25">
      <c r="A340" s="74" t="str">
        <f t="shared" si="94"/>
        <v>Electricity Supply</v>
      </c>
      <c r="B340" s="74" t="str">
        <f t="shared" si="94"/>
        <v>Subsidy for Electricity Production</v>
      </c>
      <c r="C340" s="74" t="str">
        <f t="shared" si="94"/>
        <v>Subsidy for Elec Production by Fuel</v>
      </c>
      <c r="D340" s="9" t="s">
        <v>80</v>
      </c>
      <c r="E340" s="55"/>
      <c r="F340" s="9" t="s">
        <v>94</v>
      </c>
      <c r="G340" s="55"/>
      <c r="H340" s="54">
        <v>37</v>
      </c>
      <c r="I340" s="9" t="s">
        <v>46</v>
      </c>
      <c r="J340" s="74" t="str">
        <f t="shared" si="95"/>
        <v>Subsidy for Electricity Production</v>
      </c>
      <c r="K340" s="74" t="str">
        <f t="shared" si="95"/>
        <v>elec generation subsidy</v>
      </c>
      <c r="L340" s="69">
        <v>0</v>
      </c>
      <c r="M340" s="69">
        <v>60</v>
      </c>
      <c r="N340" s="69">
        <v>1</v>
      </c>
      <c r="O340" s="407" t="str">
        <f>UnitControlCenter!B45</f>
        <v>$/MWh</v>
      </c>
      <c r="P340" s="450" t="s">
        <v>3572</v>
      </c>
      <c r="Q340" s="53" t="s">
        <v>232</v>
      </c>
      <c r="R340" s="9" t="s">
        <v>233</v>
      </c>
      <c r="S340" s="434" t="s">
        <v>163</v>
      </c>
      <c r="T340" s="53"/>
    </row>
    <row r="341" spans="1:20" s="5" customFormat="1" ht="28.5">
      <c r="A341" s="74" t="str">
        <f t="shared" si="94"/>
        <v>Electricity Supply</v>
      </c>
      <c r="B341" s="74" t="str">
        <f t="shared" si="94"/>
        <v>Subsidy for Electricity Production</v>
      </c>
      <c r="C341" s="74" t="str">
        <f t="shared" si="94"/>
        <v>Subsidy for Elec Production by Fuel</v>
      </c>
      <c r="D341" s="9" t="s">
        <v>81</v>
      </c>
      <c r="E341" s="55"/>
      <c r="F341" s="9" t="s">
        <v>95</v>
      </c>
      <c r="G341" s="55"/>
      <c r="H341" s="54">
        <v>700</v>
      </c>
      <c r="I341" s="9" t="s">
        <v>47</v>
      </c>
      <c r="J341" s="74" t="str">
        <f t="shared" si="95"/>
        <v>Subsidy for Electricity Production</v>
      </c>
      <c r="K341" s="74" t="str">
        <f t="shared" si="95"/>
        <v>elec generation subsidy</v>
      </c>
      <c r="L341" s="66"/>
      <c r="M341" s="66"/>
      <c r="N341" s="66"/>
      <c r="O341" s="55"/>
      <c r="P341" s="450"/>
      <c r="Q341" s="55"/>
      <c r="R341" s="9"/>
      <c r="S341" s="442"/>
      <c r="T341" s="55"/>
    </row>
    <row r="342" spans="1:20" ht="142.5">
      <c r="A342" s="74" t="str">
        <f t="shared" si="94"/>
        <v>Electricity Supply</v>
      </c>
      <c r="B342" s="74" t="str">
        <f t="shared" si="94"/>
        <v>Subsidy for Electricity Production</v>
      </c>
      <c r="C342" s="74" t="str">
        <f t="shared" si="94"/>
        <v>Subsidy for Elec Production by Fuel</v>
      </c>
      <c r="D342" s="9" t="s">
        <v>490</v>
      </c>
      <c r="E342" s="55"/>
      <c r="F342" s="9" t="s">
        <v>493</v>
      </c>
      <c r="G342" s="55"/>
      <c r="H342" s="54">
        <v>39</v>
      </c>
      <c r="I342" s="9" t="s">
        <v>46</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50" t="s">
        <v>3575</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82</v>
      </c>
      <c r="E343" s="55"/>
      <c r="F343" s="9" t="s">
        <v>96</v>
      </c>
      <c r="G343" s="55"/>
      <c r="H343" s="54">
        <v>40</v>
      </c>
      <c r="I343" s="9" t="s">
        <v>46</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50" t="s">
        <v>3576</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83</v>
      </c>
      <c r="E344" s="55"/>
      <c r="F344" s="9" t="s">
        <v>97</v>
      </c>
      <c r="G344" s="55"/>
      <c r="H344" s="54">
        <v>41</v>
      </c>
      <c r="I344" s="9" t="s">
        <v>46</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50" t="s">
        <v>3577</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84</v>
      </c>
      <c r="E345" s="55"/>
      <c r="F345" s="9" t="s">
        <v>98</v>
      </c>
      <c r="G345" s="55"/>
      <c r="H345" s="54">
        <v>42</v>
      </c>
      <c r="I345" s="9" t="s">
        <v>46</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50" t="s">
        <v>3578</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486</v>
      </c>
      <c r="E346" s="55"/>
      <c r="F346" s="9" t="s">
        <v>485</v>
      </c>
      <c r="G346" s="55"/>
      <c r="H346" s="54">
        <v>701</v>
      </c>
      <c r="I346" s="9" t="s">
        <v>47</v>
      </c>
      <c r="J346" s="74" t="str">
        <f t="shared" si="95"/>
        <v>Subsidy for Electricity Production</v>
      </c>
      <c r="K346" s="74" t="str">
        <f t="shared" si="95"/>
        <v>elec generation subsidy</v>
      </c>
      <c r="L346" s="64"/>
      <c r="M346" s="64"/>
      <c r="N346" s="64"/>
      <c r="O346" s="55"/>
      <c r="P346" s="450"/>
      <c r="Q346" s="53"/>
      <c r="R346" s="9"/>
      <c r="S346" s="442"/>
      <c r="T346" s="53"/>
    </row>
    <row r="347" spans="1:20" ht="128.25">
      <c r="A347" s="74" t="str">
        <f t="shared" si="94"/>
        <v>Electricity Supply</v>
      </c>
      <c r="B347" s="74" t="str">
        <f t="shared" si="94"/>
        <v>Subsidy for Electricity Production</v>
      </c>
      <c r="C347" s="74" t="str">
        <f t="shared" si="94"/>
        <v>Subsidy for Elec Production by Fuel</v>
      </c>
      <c r="D347" s="9" t="s">
        <v>495</v>
      </c>
      <c r="E347" s="55"/>
      <c r="F347" s="9" t="s">
        <v>496</v>
      </c>
      <c r="G347" s="55"/>
      <c r="H347" s="54">
        <v>184</v>
      </c>
      <c r="I347" s="9" t="s">
        <v>46</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50" t="s">
        <v>3579</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3123</v>
      </c>
      <c r="E348" s="53"/>
      <c r="F348" s="9" t="s">
        <v>2783</v>
      </c>
      <c r="G348" s="55"/>
      <c r="H348" s="54">
        <v>702</v>
      </c>
      <c r="I348" s="9" t="s">
        <v>47</v>
      </c>
      <c r="J348" s="74" t="str">
        <f t="shared" si="95"/>
        <v>Subsidy for Electricity Production</v>
      </c>
      <c r="K348" s="74" t="str">
        <f t="shared" si="95"/>
        <v>elec generation subsidy</v>
      </c>
      <c r="L348" s="66"/>
      <c r="M348" s="66"/>
      <c r="N348" s="66"/>
      <c r="O348" s="55"/>
      <c r="P348" s="450"/>
      <c r="Q348" s="53"/>
      <c r="R348" s="9"/>
      <c r="S348" s="442"/>
      <c r="T348" s="53"/>
    </row>
    <row r="349" spans="1:20" ht="28.5">
      <c r="A349" s="74" t="str">
        <f t="shared" si="94"/>
        <v>Electricity Supply</v>
      </c>
      <c r="B349" s="74" t="str">
        <f t="shared" si="94"/>
        <v>Subsidy for Electricity Production</v>
      </c>
      <c r="C349" s="74" t="str">
        <f t="shared" si="94"/>
        <v>Subsidy for Elec Production by Fuel</v>
      </c>
      <c r="D349" s="9" t="s">
        <v>3124</v>
      </c>
      <c r="E349" s="53"/>
      <c r="F349" s="9" t="s">
        <v>2932</v>
      </c>
      <c r="G349" s="55"/>
      <c r="H349" s="54">
        <v>703</v>
      </c>
      <c r="I349" s="9" t="s">
        <v>47</v>
      </c>
      <c r="J349" s="74" t="str">
        <f t="shared" si="95"/>
        <v>Subsidy for Electricity Production</v>
      </c>
      <c r="K349" s="74" t="str">
        <f t="shared" si="95"/>
        <v>elec generation subsidy</v>
      </c>
      <c r="L349" s="66"/>
      <c r="M349" s="66"/>
      <c r="N349" s="66"/>
      <c r="O349" s="55"/>
      <c r="P349" s="450"/>
      <c r="Q349" s="53"/>
      <c r="R349" s="9"/>
      <c r="S349" s="442"/>
      <c r="T349" s="53"/>
    </row>
    <row r="350" spans="1:20" ht="28.5">
      <c r="A350" s="74" t="str">
        <f t="shared" si="94"/>
        <v>Electricity Supply</v>
      </c>
      <c r="B350" s="74" t="str">
        <f t="shared" si="94"/>
        <v>Subsidy for Electricity Production</v>
      </c>
      <c r="C350" s="74" t="str">
        <f t="shared" si="94"/>
        <v>Subsidy for Elec Production by Fuel</v>
      </c>
      <c r="D350" s="9" t="s">
        <v>3125</v>
      </c>
      <c r="E350" s="53"/>
      <c r="F350" s="9" t="s">
        <v>2785</v>
      </c>
      <c r="G350" s="55"/>
      <c r="H350" s="54">
        <v>704</v>
      </c>
      <c r="I350" s="9" t="s">
        <v>47</v>
      </c>
      <c r="J350" s="74" t="str">
        <f t="shared" si="95"/>
        <v>Subsidy for Electricity Production</v>
      </c>
      <c r="K350" s="74" t="str">
        <f t="shared" si="95"/>
        <v>elec generation subsidy</v>
      </c>
      <c r="L350" s="66"/>
      <c r="M350" s="66"/>
      <c r="N350" s="66"/>
      <c r="O350" s="55"/>
      <c r="P350" s="450"/>
      <c r="Q350" s="53"/>
      <c r="R350" s="9"/>
      <c r="S350" s="442"/>
      <c r="T350" s="53"/>
    </row>
    <row r="351" spans="1:20" ht="71.25">
      <c r="A351" s="343" t="s">
        <v>9</v>
      </c>
      <c r="B351" s="343" t="s">
        <v>29</v>
      </c>
      <c r="C351" s="343" t="s">
        <v>3521</v>
      </c>
      <c r="D351" s="450" t="s">
        <v>3580</v>
      </c>
      <c r="E351" s="451" t="s">
        <v>3524</v>
      </c>
      <c r="F351" s="342" t="s">
        <v>3605</v>
      </c>
      <c r="G351" s="53" t="s">
        <v>3525</v>
      </c>
      <c r="H351" s="54">
        <v>908</v>
      </c>
      <c r="I351" s="9" t="s">
        <v>47</v>
      </c>
      <c r="J351" s="343" t="s">
        <v>3522</v>
      </c>
      <c r="K351" s="343" t="s">
        <v>3520</v>
      </c>
      <c r="L351" s="59">
        <v>0</v>
      </c>
      <c r="M351" s="60">
        <v>1</v>
      </c>
      <c r="N351" s="60">
        <v>0.01</v>
      </c>
      <c r="O351" s="53" t="s">
        <v>3216</v>
      </c>
      <c r="P351" s="450" t="s">
        <v>3523</v>
      </c>
      <c r="Q351" s="53" t="s">
        <v>259</v>
      </c>
      <c r="R351" s="9" t="s">
        <v>260</v>
      </c>
      <c r="S351" s="434"/>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50" t="s">
        <v>3580</v>
      </c>
      <c r="E352" s="451" t="s">
        <v>2871</v>
      </c>
      <c r="F352" s="342" t="s">
        <v>3605</v>
      </c>
      <c r="G352" s="53" t="s">
        <v>3526</v>
      </c>
      <c r="H352" s="54">
        <v>909</v>
      </c>
      <c r="I352" s="9" t="s">
        <v>47</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4"/>
      <c r="T352" s="53"/>
    </row>
    <row r="353" spans="1:20" ht="71.25">
      <c r="A353" s="74" t="str">
        <f t="shared" si="97"/>
        <v>Industry</v>
      </c>
      <c r="B353" s="74" t="str">
        <f t="shared" si="97"/>
        <v>Carbon Capture and Sequestration</v>
      </c>
      <c r="C353" s="74" t="str">
        <f t="shared" si="97"/>
        <v>Industry Sector Fraction of Potential Additional CCS Achieved</v>
      </c>
      <c r="D353" s="451" t="s">
        <v>3581</v>
      </c>
      <c r="E353" s="451" t="s">
        <v>3524</v>
      </c>
      <c r="F353" s="342" t="s">
        <v>3139</v>
      </c>
      <c r="G353" s="53" t="s">
        <v>3525</v>
      </c>
      <c r="H353" s="54">
        <v>910</v>
      </c>
      <c r="I353" s="9" t="s">
        <v>47</v>
      </c>
      <c r="J353" s="74" t="str">
        <f t="shared" si="98"/>
        <v>Industry CCS</v>
      </c>
      <c r="K353" s="74" t="str">
        <f t="shared" si="98"/>
        <v>indst CCS</v>
      </c>
      <c r="L353" s="61">
        <f t="shared" si="98"/>
        <v>0</v>
      </c>
      <c r="M353" s="61">
        <f t="shared" si="99"/>
        <v>1</v>
      </c>
      <c r="N353" s="61">
        <f t="shared" si="99"/>
        <v>0.01</v>
      </c>
      <c r="O353" s="74" t="str">
        <f t="shared" si="98"/>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2"/>
      <c r="T353" s="53"/>
    </row>
    <row r="354" spans="1:20" ht="71.25">
      <c r="A354" s="74" t="str">
        <f t="shared" si="97"/>
        <v>Industry</v>
      </c>
      <c r="B354" s="74" t="str">
        <f t="shared" si="97"/>
        <v>Carbon Capture and Sequestration</v>
      </c>
      <c r="C354" s="74" t="str">
        <f t="shared" si="97"/>
        <v>Industry Sector Fraction of Potential Additional CCS Achieved</v>
      </c>
      <c r="D354" s="451" t="s">
        <v>3581</v>
      </c>
      <c r="E354" s="451" t="s">
        <v>2871</v>
      </c>
      <c r="F354" s="342" t="s">
        <v>3139</v>
      </c>
      <c r="G354" s="53" t="s">
        <v>3526</v>
      </c>
      <c r="H354" s="54">
        <v>911</v>
      </c>
      <c r="I354" s="9" t="s">
        <v>47</v>
      </c>
      <c r="J354" s="74" t="str">
        <f t="shared" si="98"/>
        <v>Industry CCS</v>
      </c>
      <c r="K354" s="74" t="str">
        <f t="shared" si="98"/>
        <v>indst CCS</v>
      </c>
      <c r="L354" s="61">
        <f t="shared" si="98"/>
        <v>0</v>
      </c>
      <c r="M354" s="61">
        <f t="shared" si="99"/>
        <v>1</v>
      </c>
      <c r="N354" s="61">
        <f t="shared" si="99"/>
        <v>0.01</v>
      </c>
      <c r="O354" s="74" t="str">
        <f t="shared" si="98"/>
        <v>% of CO2 captured</v>
      </c>
      <c r="P354"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2"/>
      <c r="T354" s="53"/>
    </row>
    <row r="355" spans="1:20" ht="71.25">
      <c r="A355" s="74" t="str">
        <f t="shared" si="97"/>
        <v>Industry</v>
      </c>
      <c r="B355" s="74" t="str">
        <f t="shared" si="97"/>
        <v>Carbon Capture and Sequestration</v>
      </c>
      <c r="C355" s="74" t="str">
        <f t="shared" si="97"/>
        <v>Industry Sector Fraction of Potential Additional CCS Achieved</v>
      </c>
      <c r="D355" s="451" t="s">
        <v>3582</v>
      </c>
      <c r="E355" s="451" t="s">
        <v>3524</v>
      </c>
      <c r="F355" s="342" t="s">
        <v>3538</v>
      </c>
      <c r="G355" s="53" t="s">
        <v>3525</v>
      </c>
      <c r="H355" s="54">
        <v>912</v>
      </c>
      <c r="I355" s="9" t="s">
        <v>47</v>
      </c>
      <c r="J355" s="74" t="str">
        <f t="shared" si="98"/>
        <v>Industry CCS</v>
      </c>
      <c r="K355" s="74" t="str">
        <f t="shared" si="98"/>
        <v>indst CCS</v>
      </c>
      <c r="L355" s="61">
        <f t="shared" si="98"/>
        <v>0</v>
      </c>
      <c r="M355" s="61">
        <f t="shared" si="99"/>
        <v>1</v>
      </c>
      <c r="N355" s="61">
        <f t="shared" si="99"/>
        <v>0.01</v>
      </c>
      <c r="O355" s="74" t="str">
        <f t="shared" si="98"/>
        <v>% of CO2 captured</v>
      </c>
      <c r="P355"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2"/>
      <c r="T355" s="53"/>
    </row>
    <row r="356" spans="1:20" ht="71.25">
      <c r="A356" s="74" t="str">
        <f t="shared" si="97"/>
        <v>Industry</v>
      </c>
      <c r="B356" s="74" t="str">
        <f t="shared" si="97"/>
        <v>Carbon Capture and Sequestration</v>
      </c>
      <c r="C356" s="74" t="str">
        <f t="shared" si="97"/>
        <v>Industry Sector Fraction of Potential Additional CCS Achieved</v>
      </c>
      <c r="D356" s="451" t="s">
        <v>3582</v>
      </c>
      <c r="E356" s="451" t="s">
        <v>2871</v>
      </c>
      <c r="F356" s="342" t="s">
        <v>3538</v>
      </c>
      <c r="G356" s="53" t="s">
        <v>3526</v>
      </c>
      <c r="H356" s="54">
        <v>913</v>
      </c>
      <c r="I356" s="9" t="s">
        <v>47</v>
      </c>
      <c r="J356" s="74" t="str">
        <f t="shared" si="98"/>
        <v>Industry CCS</v>
      </c>
      <c r="K356" s="74" t="str">
        <f t="shared" si="98"/>
        <v>indst CCS</v>
      </c>
      <c r="L356" s="61">
        <f t="shared" si="98"/>
        <v>0</v>
      </c>
      <c r="M356" s="61">
        <f t="shared" si="99"/>
        <v>1</v>
      </c>
      <c r="N356" s="61">
        <f t="shared" si="99"/>
        <v>0.01</v>
      </c>
      <c r="O356" s="74" t="str">
        <f t="shared" si="98"/>
        <v>% of CO2 captured</v>
      </c>
      <c r="P356"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2"/>
      <c r="T356" s="53"/>
    </row>
    <row r="357" spans="1:20" ht="71.25">
      <c r="A357" s="74" t="str">
        <f t="shared" si="97"/>
        <v>Industry</v>
      </c>
      <c r="B357" s="74" t="str">
        <f t="shared" si="97"/>
        <v>Carbon Capture and Sequestration</v>
      </c>
      <c r="C357" s="74" t="str">
        <f t="shared" si="97"/>
        <v>Industry Sector Fraction of Potential Additional CCS Achieved</v>
      </c>
      <c r="D357" s="451" t="s">
        <v>3583</v>
      </c>
      <c r="E357" s="451" t="s">
        <v>3524</v>
      </c>
      <c r="F357" s="342" t="s">
        <v>3539</v>
      </c>
      <c r="G357" s="53" t="s">
        <v>3525</v>
      </c>
      <c r="H357" s="54">
        <v>914</v>
      </c>
      <c r="I357" s="9" t="s">
        <v>47</v>
      </c>
      <c r="J357" s="74" t="str">
        <f t="shared" si="98"/>
        <v>Industry CCS</v>
      </c>
      <c r="K357" s="74" t="str">
        <f t="shared" si="98"/>
        <v>indst CCS</v>
      </c>
      <c r="L357" s="61">
        <f t="shared" si="98"/>
        <v>0</v>
      </c>
      <c r="M357" s="61">
        <f t="shared" si="99"/>
        <v>1</v>
      </c>
      <c r="N357" s="61">
        <f t="shared" si="99"/>
        <v>0.01</v>
      </c>
      <c r="O357" s="74" t="str">
        <f t="shared" si="98"/>
        <v>% of CO2 captured</v>
      </c>
      <c r="P357"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2"/>
      <c r="T357" s="53"/>
    </row>
    <row r="358" spans="1:20" ht="71.25">
      <c r="A358" s="74" t="str">
        <f t="shared" si="97"/>
        <v>Industry</v>
      </c>
      <c r="B358" s="74" t="str">
        <f t="shared" si="97"/>
        <v>Carbon Capture and Sequestration</v>
      </c>
      <c r="C358" s="74" t="str">
        <f t="shared" si="97"/>
        <v>Industry Sector Fraction of Potential Additional CCS Achieved</v>
      </c>
      <c r="D358" s="451" t="s">
        <v>3583</v>
      </c>
      <c r="E358" s="451" t="s">
        <v>2871</v>
      </c>
      <c r="F358" s="342" t="s">
        <v>3539</v>
      </c>
      <c r="G358" s="53" t="s">
        <v>3526</v>
      </c>
      <c r="H358" s="54">
        <v>915</v>
      </c>
      <c r="I358" s="9" t="s">
        <v>47</v>
      </c>
      <c r="J358" s="74" t="str">
        <f t="shared" si="98"/>
        <v>Industry CCS</v>
      </c>
      <c r="K358" s="74" t="str">
        <f t="shared" si="98"/>
        <v>indst CCS</v>
      </c>
      <c r="L358" s="61">
        <f t="shared" si="98"/>
        <v>0</v>
      </c>
      <c r="M358" s="61">
        <f t="shared" si="99"/>
        <v>1</v>
      </c>
      <c r="N358" s="61">
        <f t="shared" si="99"/>
        <v>0.01</v>
      </c>
      <c r="O358" s="74" t="str">
        <f t="shared" si="98"/>
        <v>% of CO2 captured</v>
      </c>
      <c r="P358"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2"/>
      <c r="T358" s="53"/>
    </row>
    <row r="359" spans="1:20" ht="71.25">
      <c r="A359" s="74" t="str">
        <f t="shared" si="97"/>
        <v>Industry</v>
      </c>
      <c r="B359" s="74" t="str">
        <f t="shared" si="97"/>
        <v>Carbon Capture and Sequestration</v>
      </c>
      <c r="C359" s="74" t="str">
        <f t="shared" si="97"/>
        <v>Industry Sector Fraction of Potential Additional CCS Achieved</v>
      </c>
      <c r="D359" s="451" t="s">
        <v>3584</v>
      </c>
      <c r="E359" s="451" t="s">
        <v>3524</v>
      </c>
      <c r="F359" s="342" t="s">
        <v>3540</v>
      </c>
      <c r="G359" s="53" t="s">
        <v>3525</v>
      </c>
      <c r="H359" s="54">
        <v>916</v>
      </c>
      <c r="I359" s="53" t="s">
        <v>46</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2"/>
      <c r="T359" s="53"/>
    </row>
    <row r="360" spans="1:20" ht="71.25">
      <c r="A360" s="74" t="str">
        <f t="shared" si="97"/>
        <v>Industry</v>
      </c>
      <c r="B360" s="74" t="str">
        <f t="shared" si="97"/>
        <v>Carbon Capture and Sequestration</v>
      </c>
      <c r="C360" s="74" t="str">
        <f t="shared" si="97"/>
        <v>Industry Sector Fraction of Potential Additional CCS Achieved</v>
      </c>
      <c r="D360" s="451" t="s">
        <v>3584</v>
      </c>
      <c r="E360" s="451" t="s">
        <v>2871</v>
      </c>
      <c r="F360" s="342" t="s">
        <v>3540</v>
      </c>
      <c r="G360" s="53" t="s">
        <v>3526</v>
      </c>
      <c r="H360" s="54">
        <v>917</v>
      </c>
      <c r="I360" s="9" t="s">
        <v>47</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2"/>
      <c r="T360" s="53"/>
    </row>
    <row r="361" spans="1:20" ht="71.25">
      <c r="A361" s="74" t="str">
        <f t="shared" si="97"/>
        <v>Industry</v>
      </c>
      <c r="B361" s="74" t="str">
        <f t="shared" si="97"/>
        <v>Carbon Capture and Sequestration</v>
      </c>
      <c r="C361" s="74" t="str">
        <f t="shared" si="97"/>
        <v>Industry Sector Fraction of Potential Additional CCS Achieved</v>
      </c>
      <c r="D361" s="451" t="s">
        <v>3585</v>
      </c>
      <c r="E361" s="451" t="s">
        <v>3524</v>
      </c>
      <c r="F361" s="342" t="s">
        <v>3541</v>
      </c>
      <c r="G361" s="53" t="s">
        <v>3525</v>
      </c>
      <c r="H361" s="54">
        <v>918</v>
      </c>
      <c r="I361" s="53" t="s">
        <v>46</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2"/>
      <c r="T361" s="53"/>
    </row>
    <row r="362" spans="1:20" ht="71.25">
      <c r="A362" s="74" t="str">
        <f t="shared" si="97"/>
        <v>Industry</v>
      </c>
      <c r="B362" s="74" t="str">
        <f t="shared" si="97"/>
        <v>Carbon Capture and Sequestration</v>
      </c>
      <c r="C362" s="74" t="str">
        <f t="shared" si="97"/>
        <v>Industry Sector Fraction of Potential Additional CCS Achieved</v>
      </c>
      <c r="D362" s="451" t="s">
        <v>3585</v>
      </c>
      <c r="E362" s="451" t="s">
        <v>2871</v>
      </c>
      <c r="F362" s="342" t="s">
        <v>3541</v>
      </c>
      <c r="G362" s="53" t="s">
        <v>3526</v>
      </c>
      <c r="H362" s="54">
        <v>919</v>
      </c>
      <c r="I362" s="9" t="s">
        <v>47</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2"/>
      <c r="T362" s="53"/>
    </row>
    <row r="363" spans="1:20" ht="71.25">
      <c r="A363" s="74" t="str">
        <f t="shared" si="97"/>
        <v>Industry</v>
      </c>
      <c r="B363" s="74" t="str">
        <f t="shared" si="97"/>
        <v>Carbon Capture and Sequestration</v>
      </c>
      <c r="C363" s="74" t="str">
        <f t="shared" si="97"/>
        <v>Industry Sector Fraction of Potential Additional CCS Achieved</v>
      </c>
      <c r="D363" s="451" t="s">
        <v>3586</v>
      </c>
      <c r="E363" s="451" t="s">
        <v>3524</v>
      </c>
      <c r="F363" s="342" t="s">
        <v>3542</v>
      </c>
      <c r="G363" s="53" t="s">
        <v>3525</v>
      </c>
      <c r="H363" s="54">
        <v>920</v>
      </c>
      <c r="I363" s="53" t="s">
        <v>46</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2"/>
      <c r="T363" s="53"/>
    </row>
    <row r="364" spans="1:20" ht="71.25">
      <c r="A364" s="74" t="str">
        <f t="shared" si="97"/>
        <v>Industry</v>
      </c>
      <c r="B364" s="74" t="str">
        <f t="shared" si="97"/>
        <v>Carbon Capture and Sequestration</v>
      </c>
      <c r="C364" s="74" t="str">
        <f t="shared" si="97"/>
        <v>Industry Sector Fraction of Potential Additional CCS Achieved</v>
      </c>
      <c r="D364" s="451" t="s">
        <v>3586</v>
      </c>
      <c r="E364" s="451" t="s">
        <v>2871</v>
      </c>
      <c r="F364" s="342" t="s">
        <v>3542</v>
      </c>
      <c r="G364" s="53" t="s">
        <v>3526</v>
      </c>
      <c r="H364" s="54">
        <v>921</v>
      </c>
      <c r="I364" s="9" t="s">
        <v>47</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2"/>
      <c r="T364" s="53"/>
    </row>
    <row r="365" spans="1:20" ht="71.25">
      <c r="A365" s="74" t="str">
        <f t="shared" si="97"/>
        <v>Industry</v>
      </c>
      <c r="B365" s="74" t="str">
        <f t="shared" si="97"/>
        <v>Carbon Capture and Sequestration</v>
      </c>
      <c r="C365" s="74" t="str">
        <f t="shared" si="97"/>
        <v>Industry Sector Fraction of Potential Additional CCS Achieved</v>
      </c>
      <c r="D365" s="451" t="s">
        <v>3587</v>
      </c>
      <c r="E365" s="451" t="s">
        <v>3524</v>
      </c>
      <c r="F365" s="342" t="s">
        <v>3543</v>
      </c>
      <c r="G365" s="53" t="s">
        <v>3525</v>
      </c>
      <c r="H365" s="54">
        <v>922</v>
      </c>
      <c r="I365" s="53" t="s">
        <v>46</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2"/>
      <c r="T365" s="53"/>
    </row>
    <row r="366" spans="1:20" ht="71.25">
      <c r="A366" s="74" t="str">
        <f t="shared" si="97"/>
        <v>Industry</v>
      </c>
      <c r="B366" s="74" t="str">
        <f t="shared" si="97"/>
        <v>Carbon Capture and Sequestration</v>
      </c>
      <c r="C366" s="74" t="str">
        <f t="shared" si="97"/>
        <v>Industry Sector Fraction of Potential Additional CCS Achieved</v>
      </c>
      <c r="D366" s="451" t="s">
        <v>3587</v>
      </c>
      <c r="E366" s="451" t="s">
        <v>2871</v>
      </c>
      <c r="F366" s="342" t="s">
        <v>3543</v>
      </c>
      <c r="G366" s="53" t="s">
        <v>3526</v>
      </c>
      <c r="H366" s="54">
        <v>923</v>
      </c>
      <c r="I366" s="9" t="s">
        <v>47</v>
      </c>
      <c r="J366" s="74" t="str">
        <f t="shared" si="98"/>
        <v>Industry CCS</v>
      </c>
      <c r="K366" s="74" t="str">
        <f t="shared" si="98"/>
        <v>indst CCS</v>
      </c>
      <c r="L366" s="61">
        <f t="shared" si="98"/>
        <v>0</v>
      </c>
      <c r="M366" s="61">
        <f t="shared" si="99"/>
        <v>1</v>
      </c>
      <c r="N366" s="61">
        <f t="shared" si="99"/>
        <v>0.01</v>
      </c>
      <c r="O366" s="74" t="str">
        <f t="shared" si="98"/>
        <v>% of CO2 captured</v>
      </c>
      <c r="P366"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2"/>
      <c r="T366" s="53"/>
    </row>
    <row r="367" spans="1:20" ht="71.25">
      <c r="A367" s="74" t="str">
        <f t="shared" si="97"/>
        <v>Industry</v>
      </c>
      <c r="B367" s="74" t="str">
        <f t="shared" si="97"/>
        <v>Carbon Capture and Sequestration</v>
      </c>
      <c r="C367" s="74" t="str">
        <f t="shared" si="97"/>
        <v>Industry Sector Fraction of Potential Additional CCS Achieved</v>
      </c>
      <c r="D367" s="451" t="s">
        <v>3588</v>
      </c>
      <c r="E367" s="451" t="s">
        <v>3524</v>
      </c>
      <c r="F367" s="342" t="s">
        <v>3544</v>
      </c>
      <c r="G367" s="53" t="s">
        <v>3525</v>
      </c>
      <c r="H367" s="54">
        <v>924</v>
      </c>
      <c r="I367" s="53" t="s">
        <v>46</v>
      </c>
      <c r="J367" s="74" t="str">
        <f t="shared" si="98"/>
        <v>Industry CCS</v>
      </c>
      <c r="K367" s="74" t="str">
        <f t="shared" si="98"/>
        <v>indst CCS</v>
      </c>
      <c r="L367" s="61">
        <f t="shared" si="98"/>
        <v>0</v>
      </c>
      <c r="M367" s="61">
        <f t="shared" si="99"/>
        <v>1</v>
      </c>
      <c r="N367" s="61">
        <f t="shared" si="99"/>
        <v>0.01</v>
      </c>
      <c r="O367" s="74" t="str">
        <f t="shared" si="98"/>
        <v>% of CO2 captured</v>
      </c>
      <c r="P367"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2"/>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1" t="s">
        <v>3588</v>
      </c>
      <c r="E368" s="451" t="s">
        <v>2871</v>
      </c>
      <c r="F368" s="342" t="s">
        <v>3544</v>
      </c>
      <c r="G368" s="53" t="s">
        <v>3526</v>
      </c>
      <c r="H368" s="54">
        <v>925</v>
      </c>
      <c r="I368" s="9" t="s">
        <v>47</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2"/>
      <c r="T368" s="53"/>
    </row>
    <row r="369" spans="1:20" ht="71.25">
      <c r="A369" s="74" t="str">
        <f t="shared" si="100"/>
        <v>Industry</v>
      </c>
      <c r="B369" s="74" t="str">
        <f t="shared" si="100"/>
        <v>Carbon Capture and Sequestration</v>
      </c>
      <c r="C369" s="74" t="str">
        <f t="shared" si="100"/>
        <v>Industry Sector Fraction of Potential Additional CCS Achieved</v>
      </c>
      <c r="D369" s="451" t="s">
        <v>3589</v>
      </c>
      <c r="E369" s="451" t="s">
        <v>3524</v>
      </c>
      <c r="F369" s="342" t="s">
        <v>2919</v>
      </c>
      <c r="G369" s="53" t="s">
        <v>3525</v>
      </c>
      <c r="H369" s="54">
        <v>926</v>
      </c>
      <c r="I369" s="53" t="s">
        <v>46</v>
      </c>
      <c r="J369" s="74" t="str">
        <f t="shared" si="101"/>
        <v>Industry CCS</v>
      </c>
      <c r="K369" s="74" t="str">
        <f t="shared" si="101"/>
        <v>indst CCS</v>
      </c>
      <c r="L369" s="61">
        <f t="shared" si="101"/>
        <v>0</v>
      </c>
      <c r="M369" s="61">
        <f t="shared" si="101"/>
        <v>1</v>
      </c>
      <c r="N369" s="61">
        <f t="shared" si="101"/>
        <v>0.01</v>
      </c>
      <c r="O369" s="74" t="str">
        <f t="shared" si="101"/>
        <v>% of CO2 captured</v>
      </c>
      <c r="P36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2"/>
      <c r="T369" s="53"/>
    </row>
    <row r="370" spans="1:20" ht="71.25">
      <c r="A370" s="74" t="str">
        <f t="shared" si="100"/>
        <v>Industry</v>
      </c>
      <c r="B370" s="74" t="str">
        <f t="shared" si="100"/>
        <v>Carbon Capture and Sequestration</v>
      </c>
      <c r="C370" s="74" t="str">
        <f t="shared" si="100"/>
        <v>Industry Sector Fraction of Potential Additional CCS Achieved</v>
      </c>
      <c r="D370" s="451" t="s">
        <v>3589</v>
      </c>
      <c r="E370" s="451" t="s">
        <v>2871</v>
      </c>
      <c r="F370" s="342" t="s">
        <v>2919</v>
      </c>
      <c r="G370" s="53" t="s">
        <v>3526</v>
      </c>
      <c r="H370" s="54">
        <v>927</v>
      </c>
      <c r="I370" s="53" t="s">
        <v>46</v>
      </c>
      <c r="J370" s="74" t="str">
        <f t="shared" si="101"/>
        <v>Industry CCS</v>
      </c>
      <c r="K370" s="74" t="str">
        <f t="shared" si="101"/>
        <v>indst CCS</v>
      </c>
      <c r="L370" s="61">
        <f t="shared" si="101"/>
        <v>0</v>
      </c>
      <c r="M370" s="61">
        <f t="shared" si="101"/>
        <v>1</v>
      </c>
      <c r="N370" s="61">
        <f t="shared" si="101"/>
        <v>0.01</v>
      </c>
      <c r="O370" s="74" t="str">
        <f t="shared" si="101"/>
        <v>% of CO2 captured</v>
      </c>
      <c r="P37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2"/>
      <c r="T370" s="53"/>
    </row>
    <row r="371" spans="1:20" ht="71.25">
      <c r="A371" s="74" t="str">
        <f t="shared" si="100"/>
        <v>Industry</v>
      </c>
      <c r="B371" s="74" t="str">
        <f t="shared" si="100"/>
        <v>Carbon Capture and Sequestration</v>
      </c>
      <c r="C371" s="74" t="str">
        <f t="shared" si="100"/>
        <v>Industry Sector Fraction of Potential Additional CCS Achieved</v>
      </c>
      <c r="D371" s="451" t="s">
        <v>3590</v>
      </c>
      <c r="E371" s="451" t="s">
        <v>3524</v>
      </c>
      <c r="F371" s="342" t="s">
        <v>3545</v>
      </c>
      <c r="G371" s="53" t="s">
        <v>3525</v>
      </c>
      <c r="H371" s="54">
        <v>928</v>
      </c>
      <c r="I371" s="53" t="s">
        <v>46</v>
      </c>
      <c r="J371" s="74" t="str">
        <f t="shared" si="101"/>
        <v>Industry CCS</v>
      </c>
      <c r="K371" s="74" t="str">
        <f t="shared" si="101"/>
        <v>indst CCS</v>
      </c>
      <c r="L371" s="61">
        <f t="shared" si="101"/>
        <v>0</v>
      </c>
      <c r="M371" s="61">
        <f t="shared" si="101"/>
        <v>1</v>
      </c>
      <c r="N371" s="61">
        <f t="shared" si="101"/>
        <v>0.01</v>
      </c>
      <c r="O371" s="74" t="str">
        <f t="shared" si="101"/>
        <v>% of CO2 captured</v>
      </c>
      <c r="P37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2"/>
      <c r="T371" s="53"/>
    </row>
    <row r="372" spans="1:20" ht="71.25">
      <c r="A372" s="74" t="str">
        <f t="shared" si="100"/>
        <v>Industry</v>
      </c>
      <c r="B372" s="74" t="str">
        <f t="shared" si="100"/>
        <v>Carbon Capture and Sequestration</v>
      </c>
      <c r="C372" s="74" t="str">
        <f t="shared" si="100"/>
        <v>Industry Sector Fraction of Potential Additional CCS Achieved</v>
      </c>
      <c r="D372" s="451" t="s">
        <v>3590</v>
      </c>
      <c r="E372" s="451" t="s">
        <v>2871</v>
      </c>
      <c r="F372" s="342" t="s">
        <v>3545</v>
      </c>
      <c r="G372" s="53" t="s">
        <v>3526</v>
      </c>
      <c r="H372" s="54">
        <v>929</v>
      </c>
      <c r="I372" s="9" t="s">
        <v>47</v>
      </c>
      <c r="J372" s="74" t="str">
        <f t="shared" si="101"/>
        <v>Industry CCS</v>
      </c>
      <c r="K372" s="74" t="str">
        <f t="shared" si="101"/>
        <v>indst CCS</v>
      </c>
      <c r="L372" s="61">
        <f t="shared" si="101"/>
        <v>0</v>
      </c>
      <c r="M372" s="61">
        <f t="shared" si="101"/>
        <v>1</v>
      </c>
      <c r="N372" s="61">
        <f t="shared" si="101"/>
        <v>0.01</v>
      </c>
      <c r="O372" s="74" t="str">
        <f t="shared" si="101"/>
        <v>% of CO2 captured</v>
      </c>
      <c r="P37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2"/>
      <c r="T372" s="53"/>
    </row>
    <row r="373" spans="1:20" ht="71.25">
      <c r="A373" s="74" t="str">
        <f t="shared" si="100"/>
        <v>Industry</v>
      </c>
      <c r="B373" s="74" t="str">
        <f t="shared" si="100"/>
        <v>Carbon Capture and Sequestration</v>
      </c>
      <c r="C373" s="74" t="str">
        <f t="shared" si="100"/>
        <v>Industry Sector Fraction of Potential Additional CCS Achieved</v>
      </c>
      <c r="D373" s="451" t="s">
        <v>3591</v>
      </c>
      <c r="E373" s="451" t="s">
        <v>3524</v>
      </c>
      <c r="F373" s="342" t="s">
        <v>3546</v>
      </c>
      <c r="G373" s="53" t="s">
        <v>3525</v>
      </c>
      <c r="H373" s="54">
        <v>930</v>
      </c>
      <c r="I373" s="53" t="s">
        <v>46</v>
      </c>
      <c r="J373" s="74" t="str">
        <f t="shared" si="101"/>
        <v>Industry CCS</v>
      </c>
      <c r="K373" s="74" t="str">
        <f t="shared" si="101"/>
        <v>indst CCS</v>
      </c>
      <c r="L373" s="61">
        <f t="shared" si="101"/>
        <v>0</v>
      </c>
      <c r="M373" s="61">
        <f t="shared" si="101"/>
        <v>1</v>
      </c>
      <c r="N373" s="61">
        <f t="shared" si="101"/>
        <v>0.01</v>
      </c>
      <c r="O373" s="74" t="str">
        <f t="shared" si="101"/>
        <v>% of CO2 captured</v>
      </c>
      <c r="P37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2"/>
      <c r="T373" s="53"/>
    </row>
    <row r="374" spans="1:20" ht="71.25">
      <c r="A374" s="74" t="str">
        <f t="shared" si="100"/>
        <v>Industry</v>
      </c>
      <c r="B374" s="74" t="str">
        <f t="shared" si="100"/>
        <v>Carbon Capture and Sequestration</v>
      </c>
      <c r="C374" s="74" t="str">
        <f t="shared" si="100"/>
        <v>Industry Sector Fraction of Potential Additional CCS Achieved</v>
      </c>
      <c r="D374" s="451" t="s">
        <v>3591</v>
      </c>
      <c r="E374" s="451" t="s">
        <v>2871</v>
      </c>
      <c r="F374" s="342" t="s">
        <v>3546</v>
      </c>
      <c r="G374" s="53" t="s">
        <v>3526</v>
      </c>
      <c r="H374" s="54">
        <v>931</v>
      </c>
      <c r="I374" s="9" t="s">
        <v>47</v>
      </c>
      <c r="J374" s="74" t="str">
        <f t="shared" si="101"/>
        <v>Industry CCS</v>
      </c>
      <c r="K374" s="74" t="str">
        <f t="shared" si="101"/>
        <v>indst CCS</v>
      </c>
      <c r="L374" s="61">
        <f t="shared" si="101"/>
        <v>0</v>
      </c>
      <c r="M374" s="61">
        <f t="shared" si="101"/>
        <v>1</v>
      </c>
      <c r="N374" s="61">
        <f t="shared" si="101"/>
        <v>0.01</v>
      </c>
      <c r="O374" s="74" t="str">
        <f t="shared" si="101"/>
        <v>% of CO2 captured</v>
      </c>
      <c r="P37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2"/>
      <c r="T374" s="53"/>
    </row>
    <row r="375" spans="1:20" ht="71.25">
      <c r="A375" s="74" t="str">
        <f t="shared" si="100"/>
        <v>Industry</v>
      </c>
      <c r="B375" s="74" t="str">
        <f t="shared" si="100"/>
        <v>Carbon Capture and Sequestration</v>
      </c>
      <c r="C375" s="74" t="str">
        <f t="shared" si="100"/>
        <v>Industry Sector Fraction of Potential Additional CCS Achieved</v>
      </c>
      <c r="D375" s="451" t="s">
        <v>3592</v>
      </c>
      <c r="E375" s="451" t="s">
        <v>3524</v>
      </c>
      <c r="F375" s="342" t="s">
        <v>3547</v>
      </c>
      <c r="G375" s="53" t="s">
        <v>3525</v>
      </c>
      <c r="H375" s="54">
        <v>932</v>
      </c>
      <c r="I375" s="53" t="s">
        <v>46</v>
      </c>
      <c r="J375" s="74" t="str">
        <f t="shared" si="101"/>
        <v>Industry CCS</v>
      </c>
      <c r="K375" s="74" t="str">
        <f t="shared" si="101"/>
        <v>indst CCS</v>
      </c>
      <c r="L375" s="61">
        <f t="shared" si="101"/>
        <v>0</v>
      </c>
      <c r="M375" s="61">
        <f t="shared" si="101"/>
        <v>1</v>
      </c>
      <c r="N375" s="61">
        <f t="shared" si="101"/>
        <v>0.01</v>
      </c>
      <c r="O375" s="74" t="str">
        <f t="shared" si="101"/>
        <v>% of CO2 captured</v>
      </c>
      <c r="P37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2"/>
      <c r="T375" s="53"/>
    </row>
    <row r="376" spans="1:20" ht="71.25">
      <c r="A376" s="74" t="str">
        <f t="shared" si="100"/>
        <v>Industry</v>
      </c>
      <c r="B376" s="74" t="str">
        <f t="shared" si="100"/>
        <v>Carbon Capture and Sequestration</v>
      </c>
      <c r="C376" s="74" t="str">
        <f t="shared" si="100"/>
        <v>Industry Sector Fraction of Potential Additional CCS Achieved</v>
      </c>
      <c r="D376" s="451" t="s">
        <v>3592</v>
      </c>
      <c r="E376" s="451" t="s">
        <v>2871</v>
      </c>
      <c r="F376" s="342" t="s">
        <v>3547</v>
      </c>
      <c r="G376" s="53" t="s">
        <v>3526</v>
      </c>
      <c r="H376" s="54">
        <v>933</v>
      </c>
      <c r="I376" s="53" t="s">
        <v>46</v>
      </c>
      <c r="J376" s="74" t="str">
        <f t="shared" si="101"/>
        <v>Industry CCS</v>
      </c>
      <c r="K376" s="74" t="str">
        <f t="shared" si="101"/>
        <v>indst CCS</v>
      </c>
      <c r="L376" s="61">
        <f t="shared" si="101"/>
        <v>0</v>
      </c>
      <c r="M376" s="61">
        <f t="shared" si="101"/>
        <v>1</v>
      </c>
      <c r="N376" s="61">
        <f t="shared" si="101"/>
        <v>0.01</v>
      </c>
      <c r="O376" s="74" t="str">
        <f t="shared" si="101"/>
        <v>% of CO2 captured</v>
      </c>
      <c r="P37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2"/>
      <c r="T376" s="53"/>
    </row>
    <row r="377" spans="1:20" ht="71.25">
      <c r="A377" s="74" t="str">
        <f t="shared" si="100"/>
        <v>Industry</v>
      </c>
      <c r="B377" s="74" t="str">
        <f t="shared" si="100"/>
        <v>Carbon Capture and Sequestration</v>
      </c>
      <c r="C377" s="74" t="str">
        <f t="shared" si="100"/>
        <v>Industry Sector Fraction of Potential Additional CCS Achieved</v>
      </c>
      <c r="D377" s="451" t="s">
        <v>3593</v>
      </c>
      <c r="E377" s="451" t="s">
        <v>3524</v>
      </c>
      <c r="F377" s="342" t="s">
        <v>2920</v>
      </c>
      <c r="G377" s="53" t="s">
        <v>3525</v>
      </c>
      <c r="H377" s="54">
        <v>934</v>
      </c>
      <c r="I377" s="53" t="s">
        <v>46</v>
      </c>
      <c r="J377" s="74" t="str">
        <f t="shared" si="101"/>
        <v>Industry CCS</v>
      </c>
      <c r="K377" s="74" t="str">
        <f t="shared" si="101"/>
        <v>indst CCS</v>
      </c>
      <c r="L377" s="61">
        <f t="shared" si="101"/>
        <v>0</v>
      </c>
      <c r="M377" s="61">
        <f t="shared" si="101"/>
        <v>1</v>
      </c>
      <c r="N377" s="61">
        <f t="shared" si="101"/>
        <v>0.01</v>
      </c>
      <c r="O377" s="74" t="str">
        <f t="shared" si="101"/>
        <v>% of CO2 captured</v>
      </c>
      <c r="P37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2"/>
      <c r="T377" s="53"/>
    </row>
    <row r="378" spans="1:20" ht="71.25">
      <c r="A378" s="74" t="str">
        <f t="shared" si="100"/>
        <v>Industry</v>
      </c>
      <c r="B378" s="74" t="str">
        <f t="shared" si="100"/>
        <v>Carbon Capture and Sequestration</v>
      </c>
      <c r="C378" s="74" t="str">
        <f t="shared" si="100"/>
        <v>Industry Sector Fraction of Potential Additional CCS Achieved</v>
      </c>
      <c r="D378" s="451" t="s">
        <v>3593</v>
      </c>
      <c r="E378" s="451" t="s">
        <v>2871</v>
      </c>
      <c r="F378" s="342" t="s">
        <v>2920</v>
      </c>
      <c r="G378" s="53" t="s">
        <v>3526</v>
      </c>
      <c r="H378" s="54">
        <v>935</v>
      </c>
      <c r="I378" s="53" t="s">
        <v>46</v>
      </c>
      <c r="J378" s="74" t="str">
        <f t="shared" si="101"/>
        <v>Industry CCS</v>
      </c>
      <c r="K378" s="74" t="str">
        <f t="shared" si="101"/>
        <v>indst CCS</v>
      </c>
      <c r="L378" s="61">
        <f t="shared" si="101"/>
        <v>0</v>
      </c>
      <c r="M378" s="61">
        <f t="shared" si="101"/>
        <v>1</v>
      </c>
      <c r="N378" s="61">
        <f t="shared" si="101"/>
        <v>0.01</v>
      </c>
      <c r="O378" s="74" t="str">
        <f t="shared" si="101"/>
        <v>% of CO2 captured</v>
      </c>
      <c r="P37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2"/>
      <c r="T378" s="53"/>
    </row>
    <row r="379" spans="1:20" ht="71.25">
      <c r="A379" s="74" t="str">
        <f t="shared" si="100"/>
        <v>Industry</v>
      </c>
      <c r="B379" s="74" t="str">
        <f t="shared" si="100"/>
        <v>Carbon Capture and Sequestration</v>
      </c>
      <c r="C379" s="74" t="str">
        <f t="shared" si="100"/>
        <v>Industry Sector Fraction of Potential Additional CCS Achieved</v>
      </c>
      <c r="D379" s="451" t="s">
        <v>3594</v>
      </c>
      <c r="E379" s="451" t="s">
        <v>3524</v>
      </c>
      <c r="F379" s="342" t="s">
        <v>3548</v>
      </c>
      <c r="G379" s="53" t="s">
        <v>3525</v>
      </c>
      <c r="H379" s="54">
        <v>936</v>
      </c>
      <c r="I379" s="53" t="s">
        <v>46</v>
      </c>
      <c r="J379" s="74" t="str">
        <f t="shared" si="101"/>
        <v>Industry CCS</v>
      </c>
      <c r="K379" s="74" t="str">
        <f t="shared" si="101"/>
        <v>indst CCS</v>
      </c>
      <c r="L379" s="61">
        <f t="shared" si="101"/>
        <v>0</v>
      </c>
      <c r="M379" s="61">
        <f t="shared" si="101"/>
        <v>1</v>
      </c>
      <c r="N379" s="61">
        <f t="shared" si="101"/>
        <v>0.01</v>
      </c>
      <c r="O379" s="74" t="str">
        <f t="shared" si="101"/>
        <v>% of CO2 captured</v>
      </c>
      <c r="P37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2"/>
      <c r="T379" s="53"/>
    </row>
    <row r="380" spans="1:20" ht="71.25">
      <c r="A380" s="74" t="str">
        <f t="shared" si="100"/>
        <v>Industry</v>
      </c>
      <c r="B380" s="74" t="str">
        <f t="shared" si="100"/>
        <v>Carbon Capture and Sequestration</v>
      </c>
      <c r="C380" s="74" t="str">
        <f t="shared" si="100"/>
        <v>Industry Sector Fraction of Potential Additional CCS Achieved</v>
      </c>
      <c r="D380" s="451" t="s">
        <v>3594</v>
      </c>
      <c r="E380" s="451" t="s">
        <v>2871</v>
      </c>
      <c r="F380" s="342" t="s">
        <v>3548</v>
      </c>
      <c r="G380" s="53" t="s">
        <v>3526</v>
      </c>
      <c r="H380" s="54">
        <v>937</v>
      </c>
      <c r="I380" s="9" t="s">
        <v>47</v>
      </c>
      <c r="J380" s="74" t="str">
        <f t="shared" si="101"/>
        <v>Industry CCS</v>
      </c>
      <c r="K380" s="74" t="str">
        <f t="shared" si="101"/>
        <v>indst CCS</v>
      </c>
      <c r="L380" s="61">
        <f t="shared" si="101"/>
        <v>0</v>
      </c>
      <c r="M380" s="61">
        <f t="shared" si="101"/>
        <v>1</v>
      </c>
      <c r="N380" s="61">
        <f t="shared" si="101"/>
        <v>0.01</v>
      </c>
      <c r="O380" s="74" t="str">
        <f t="shared" si="101"/>
        <v>% of CO2 captured</v>
      </c>
      <c r="P38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2"/>
      <c r="T380" s="53"/>
    </row>
    <row r="381" spans="1:20" ht="71.25">
      <c r="A381" s="74" t="str">
        <f t="shared" si="100"/>
        <v>Industry</v>
      </c>
      <c r="B381" s="74" t="str">
        <f t="shared" si="100"/>
        <v>Carbon Capture and Sequestration</v>
      </c>
      <c r="C381" s="74" t="str">
        <f t="shared" si="100"/>
        <v>Industry Sector Fraction of Potential Additional CCS Achieved</v>
      </c>
      <c r="D381" s="451" t="s">
        <v>3595</v>
      </c>
      <c r="E381" s="451" t="s">
        <v>3524</v>
      </c>
      <c r="F381" s="342" t="s">
        <v>3549</v>
      </c>
      <c r="G381" s="53" t="s">
        <v>3525</v>
      </c>
      <c r="H381" s="54">
        <v>938</v>
      </c>
      <c r="I381" s="53" t="s">
        <v>46</v>
      </c>
      <c r="J381" s="74" t="str">
        <f t="shared" si="101"/>
        <v>Industry CCS</v>
      </c>
      <c r="K381" s="74" t="str">
        <f t="shared" si="101"/>
        <v>indst CCS</v>
      </c>
      <c r="L381" s="61">
        <f t="shared" si="101"/>
        <v>0</v>
      </c>
      <c r="M381" s="61">
        <f t="shared" si="101"/>
        <v>1</v>
      </c>
      <c r="N381" s="61">
        <f t="shared" si="101"/>
        <v>0.01</v>
      </c>
      <c r="O381" s="74" t="str">
        <f t="shared" si="101"/>
        <v>% of CO2 captured</v>
      </c>
      <c r="P38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2"/>
      <c r="T381" s="53"/>
    </row>
    <row r="382" spans="1:20" ht="71.25">
      <c r="A382" s="74" t="str">
        <f t="shared" si="100"/>
        <v>Industry</v>
      </c>
      <c r="B382" s="74" t="str">
        <f t="shared" si="100"/>
        <v>Carbon Capture and Sequestration</v>
      </c>
      <c r="C382" s="74" t="str">
        <f t="shared" si="100"/>
        <v>Industry Sector Fraction of Potential Additional CCS Achieved</v>
      </c>
      <c r="D382" s="451" t="s">
        <v>3595</v>
      </c>
      <c r="E382" s="451" t="s">
        <v>2871</v>
      </c>
      <c r="F382" s="342" t="s">
        <v>3549</v>
      </c>
      <c r="G382" s="53" t="s">
        <v>3526</v>
      </c>
      <c r="H382" s="54">
        <v>939</v>
      </c>
      <c r="I382" s="9" t="s">
        <v>47</v>
      </c>
      <c r="J382" s="74" t="str">
        <f t="shared" si="101"/>
        <v>Industry CCS</v>
      </c>
      <c r="K382" s="74" t="str">
        <f t="shared" si="101"/>
        <v>indst CCS</v>
      </c>
      <c r="L382" s="61">
        <f t="shared" si="101"/>
        <v>0</v>
      </c>
      <c r="M382" s="61">
        <f t="shared" si="101"/>
        <v>1</v>
      </c>
      <c r="N382" s="61">
        <f t="shared" si="101"/>
        <v>0.01</v>
      </c>
      <c r="O382" s="74" t="str">
        <f t="shared" si="101"/>
        <v>% of CO2 captured</v>
      </c>
      <c r="P38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2"/>
      <c r="T382" s="53"/>
    </row>
    <row r="383" spans="1:20" ht="71.25">
      <c r="A383" s="74" t="str">
        <f t="shared" si="100"/>
        <v>Industry</v>
      </c>
      <c r="B383" s="74" t="str">
        <f t="shared" si="100"/>
        <v>Carbon Capture and Sequestration</v>
      </c>
      <c r="C383" s="74" t="str">
        <f t="shared" si="100"/>
        <v>Industry Sector Fraction of Potential Additional CCS Achieved</v>
      </c>
      <c r="D383" s="451" t="s">
        <v>3596</v>
      </c>
      <c r="E383" s="451" t="s">
        <v>3524</v>
      </c>
      <c r="F383" s="342" t="s">
        <v>3550</v>
      </c>
      <c r="G383" s="53" t="s">
        <v>3525</v>
      </c>
      <c r="H383" s="54">
        <v>940</v>
      </c>
      <c r="I383" s="53" t="s">
        <v>46</v>
      </c>
      <c r="J383" s="74" t="str">
        <f t="shared" si="101"/>
        <v>Industry CCS</v>
      </c>
      <c r="K383" s="74" t="str">
        <f t="shared" si="101"/>
        <v>indst CCS</v>
      </c>
      <c r="L383" s="61">
        <f t="shared" si="101"/>
        <v>0</v>
      </c>
      <c r="M383" s="61">
        <f t="shared" si="101"/>
        <v>1</v>
      </c>
      <c r="N383" s="61">
        <f t="shared" si="101"/>
        <v>0.01</v>
      </c>
      <c r="O383" s="74" t="str">
        <f t="shared" si="101"/>
        <v>% of CO2 captured</v>
      </c>
      <c r="P38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2"/>
      <c r="T383" s="53"/>
    </row>
    <row r="384" spans="1:20" ht="71.25">
      <c r="A384" s="74" t="str">
        <f t="shared" si="100"/>
        <v>Industry</v>
      </c>
      <c r="B384" s="74" t="str">
        <f t="shared" si="100"/>
        <v>Carbon Capture and Sequestration</v>
      </c>
      <c r="C384" s="74" t="str">
        <f t="shared" si="100"/>
        <v>Industry Sector Fraction of Potential Additional CCS Achieved</v>
      </c>
      <c r="D384" s="451" t="s">
        <v>3596</v>
      </c>
      <c r="E384" s="451" t="s">
        <v>2871</v>
      </c>
      <c r="F384" s="342" t="s">
        <v>3550</v>
      </c>
      <c r="G384" s="53" t="s">
        <v>3526</v>
      </c>
      <c r="H384" s="54">
        <v>941</v>
      </c>
      <c r="I384" s="9" t="s">
        <v>47</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2"/>
      <c r="T384" s="53"/>
    </row>
    <row r="385" spans="1:20" ht="71.25">
      <c r="A385" s="74" t="str">
        <f t="shared" si="100"/>
        <v>Industry</v>
      </c>
      <c r="B385" s="74" t="str">
        <f t="shared" si="100"/>
        <v>Carbon Capture and Sequestration</v>
      </c>
      <c r="C385" s="74" t="str">
        <f t="shared" si="100"/>
        <v>Industry Sector Fraction of Potential Additional CCS Achieved</v>
      </c>
      <c r="D385" s="451" t="s">
        <v>3597</v>
      </c>
      <c r="E385" s="451" t="s">
        <v>3524</v>
      </c>
      <c r="F385" s="342" t="s">
        <v>3551</v>
      </c>
      <c r="G385" s="53" t="s">
        <v>3525</v>
      </c>
      <c r="H385" s="54">
        <v>942</v>
      </c>
      <c r="I385" s="53" t="s">
        <v>46</v>
      </c>
      <c r="J385" s="74" t="str">
        <f t="shared" si="102"/>
        <v>Industry CCS</v>
      </c>
      <c r="K385" s="74" t="str">
        <f t="shared" si="102"/>
        <v>indst CCS</v>
      </c>
      <c r="L385" s="61">
        <f t="shared" si="102"/>
        <v>0</v>
      </c>
      <c r="M385" s="61">
        <f t="shared" si="102"/>
        <v>1</v>
      </c>
      <c r="N385" s="61">
        <f t="shared" si="102"/>
        <v>0.01</v>
      </c>
      <c r="O385" s="74" t="str">
        <f t="shared" si="102"/>
        <v>% of CO2 captured</v>
      </c>
      <c r="P385"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2"/>
      <c r="T385" s="53"/>
    </row>
    <row r="386" spans="1:20" ht="71.25">
      <c r="A386" s="74" t="str">
        <f t="shared" si="100"/>
        <v>Industry</v>
      </c>
      <c r="B386" s="74" t="str">
        <f t="shared" si="100"/>
        <v>Carbon Capture and Sequestration</v>
      </c>
      <c r="C386" s="74" t="str">
        <f t="shared" si="100"/>
        <v>Industry Sector Fraction of Potential Additional CCS Achieved</v>
      </c>
      <c r="D386" s="451" t="s">
        <v>3597</v>
      </c>
      <c r="E386" s="451" t="s">
        <v>2871</v>
      </c>
      <c r="F386" s="342" t="s">
        <v>3551</v>
      </c>
      <c r="G386" s="53" t="s">
        <v>3526</v>
      </c>
      <c r="H386" s="54">
        <v>943</v>
      </c>
      <c r="I386" s="9" t="s">
        <v>47</v>
      </c>
      <c r="J386" s="74" t="str">
        <f t="shared" si="102"/>
        <v>Industry CCS</v>
      </c>
      <c r="K386" s="74" t="str">
        <f t="shared" si="102"/>
        <v>indst CCS</v>
      </c>
      <c r="L386" s="61">
        <f t="shared" si="102"/>
        <v>0</v>
      </c>
      <c r="M386" s="61">
        <f t="shared" si="102"/>
        <v>1</v>
      </c>
      <c r="N386" s="61">
        <f t="shared" si="102"/>
        <v>0.01</v>
      </c>
      <c r="O386" s="74" t="str">
        <f t="shared" si="102"/>
        <v>% of CO2 captured</v>
      </c>
      <c r="P386"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2"/>
      <c r="T386" s="53"/>
    </row>
    <row r="387" spans="1:20" ht="71.25">
      <c r="A387" s="74" t="str">
        <f t="shared" si="100"/>
        <v>Industry</v>
      </c>
      <c r="B387" s="74" t="str">
        <f t="shared" si="100"/>
        <v>Carbon Capture and Sequestration</v>
      </c>
      <c r="C387" s="74" t="str">
        <f t="shared" si="100"/>
        <v>Industry Sector Fraction of Potential Additional CCS Achieved</v>
      </c>
      <c r="D387" s="451" t="s">
        <v>3598</v>
      </c>
      <c r="E387" s="451" t="s">
        <v>3524</v>
      </c>
      <c r="F387" s="342" t="s">
        <v>3552</v>
      </c>
      <c r="G387" s="53" t="s">
        <v>3525</v>
      </c>
      <c r="H387" s="54">
        <v>944</v>
      </c>
      <c r="I387" s="53" t="s">
        <v>46</v>
      </c>
      <c r="J387" s="74" t="str">
        <f t="shared" si="102"/>
        <v>Industry CCS</v>
      </c>
      <c r="K387" s="74" t="str">
        <f t="shared" si="102"/>
        <v>indst CCS</v>
      </c>
      <c r="L387" s="61">
        <f t="shared" si="102"/>
        <v>0</v>
      </c>
      <c r="M387" s="61">
        <f t="shared" si="102"/>
        <v>1</v>
      </c>
      <c r="N387" s="61">
        <f t="shared" si="102"/>
        <v>0.01</v>
      </c>
      <c r="O387" s="74" t="str">
        <f t="shared" si="102"/>
        <v>% of CO2 captured</v>
      </c>
      <c r="P387"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2"/>
      <c r="T387" s="53"/>
    </row>
    <row r="388" spans="1:20" ht="71.25">
      <c r="A388" s="74" t="str">
        <f t="shared" si="100"/>
        <v>Industry</v>
      </c>
      <c r="B388" s="74" t="str">
        <f t="shared" si="100"/>
        <v>Carbon Capture and Sequestration</v>
      </c>
      <c r="C388" s="74" t="str">
        <f t="shared" si="100"/>
        <v>Industry Sector Fraction of Potential Additional CCS Achieved</v>
      </c>
      <c r="D388" s="451" t="s">
        <v>3598</v>
      </c>
      <c r="E388" s="451" t="s">
        <v>2871</v>
      </c>
      <c r="F388" s="342" t="s">
        <v>3552</v>
      </c>
      <c r="G388" s="53" t="s">
        <v>3526</v>
      </c>
      <c r="H388" s="54">
        <v>945</v>
      </c>
      <c r="I388" s="9" t="s">
        <v>47</v>
      </c>
      <c r="J388" s="74" t="str">
        <f t="shared" si="102"/>
        <v>Industry CCS</v>
      </c>
      <c r="K388" s="74" t="str">
        <f t="shared" si="102"/>
        <v>indst CCS</v>
      </c>
      <c r="L388" s="61">
        <f t="shared" si="102"/>
        <v>0</v>
      </c>
      <c r="M388" s="61">
        <f t="shared" si="102"/>
        <v>1</v>
      </c>
      <c r="N388" s="61">
        <f t="shared" si="102"/>
        <v>0.01</v>
      </c>
      <c r="O388" s="74" t="str">
        <f t="shared" si="102"/>
        <v>% of CO2 captured</v>
      </c>
      <c r="P388"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2"/>
      <c r="T388" s="53"/>
    </row>
    <row r="389" spans="1:20" ht="71.25">
      <c r="A389" s="74" t="str">
        <f t="shared" si="100"/>
        <v>Industry</v>
      </c>
      <c r="B389" s="74" t="str">
        <f t="shared" si="100"/>
        <v>Carbon Capture and Sequestration</v>
      </c>
      <c r="C389" s="74" t="str">
        <f t="shared" si="100"/>
        <v>Industry Sector Fraction of Potential Additional CCS Achieved</v>
      </c>
      <c r="D389" s="451" t="s">
        <v>3599</v>
      </c>
      <c r="E389" s="451" t="s">
        <v>3524</v>
      </c>
      <c r="F389" s="342" t="s">
        <v>3553</v>
      </c>
      <c r="G389" s="53" t="s">
        <v>3525</v>
      </c>
      <c r="H389" s="54">
        <v>946</v>
      </c>
      <c r="I389" s="53" t="s">
        <v>46</v>
      </c>
      <c r="J389" s="74" t="str">
        <f t="shared" si="102"/>
        <v>Industry CCS</v>
      </c>
      <c r="K389" s="74" t="str">
        <f t="shared" si="102"/>
        <v>indst CCS</v>
      </c>
      <c r="L389" s="61">
        <f t="shared" si="102"/>
        <v>0</v>
      </c>
      <c r="M389" s="61">
        <f t="shared" si="102"/>
        <v>1</v>
      </c>
      <c r="N389" s="61">
        <f t="shared" si="102"/>
        <v>0.01</v>
      </c>
      <c r="O389" s="74" t="str">
        <f t="shared" si="102"/>
        <v>% of CO2 captured</v>
      </c>
      <c r="P389"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2"/>
      <c r="T389" s="53"/>
    </row>
    <row r="390" spans="1:20" ht="71.25">
      <c r="A390" s="74" t="str">
        <f t="shared" si="100"/>
        <v>Industry</v>
      </c>
      <c r="B390" s="74" t="str">
        <f t="shared" si="100"/>
        <v>Carbon Capture and Sequestration</v>
      </c>
      <c r="C390" s="74" t="str">
        <f t="shared" si="100"/>
        <v>Industry Sector Fraction of Potential Additional CCS Achieved</v>
      </c>
      <c r="D390" s="451" t="s">
        <v>3599</v>
      </c>
      <c r="E390" s="451" t="s">
        <v>2871</v>
      </c>
      <c r="F390" s="342" t="s">
        <v>3553</v>
      </c>
      <c r="G390" s="53" t="s">
        <v>3526</v>
      </c>
      <c r="H390" s="54">
        <v>947</v>
      </c>
      <c r="I390" s="9" t="s">
        <v>47</v>
      </c>
      <c r="J390" s="74" t="str">
        <f t="shared" si="102"/>
        <v>Industry CCS</v>
      </c>
      <c r="K390" s="74" t="str">
        <f t="shared" si="102"/>
        <v>indst CCS</v>
      </c>
      <c r="L390" s="61">
        <f t="shared" si="102"/>
        <v>0</v>
      </c>
      <c r="M390" s="61">
        <f t="shared" si="102"/>
        <v>1</v>
      </c>
      <c r="N390" s="61">
        <f t="shared" si="102"/>
        <v>0.01</v>
      </c>
      <c r="O390" s="74" t="str">
        <f t="shared" si="102"/>
        <v>% of CO2 captured</v>
      </c>
      <c r="P390"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2"/>
      <c r="T390" s="53"/>
    </row>
    <row r="391" spans="1:20" ht="71.25">
      <c r="A391" s="74" t="str">
        <f t="shared" si="100"/>
        <v>Industry</v>
      </c>
      <c r="B391" s="74" t="str">
        <f t="shared" si="100"/>
        <v>Carbon Capture and Sequestration</v>
      </c>
      <c r="C391" s="74" t="str">
        <f t="shared" si="100"/>
        <v>Industry Sector Fraction of Potential Additional CCS Achieved</v>
      </c>
      <c r="D391" s="451" t="s">
        <v>3600</v>
      </c>
      <c r="E391" s="451" t="s">
        <v>3524</v>
      </c>
      <c r="F391" s="342" t="s">
        <v>3554</v>
      </c>
      <c r="G391" s="53" t="s">
        <v>3525</v>
      </c>
      <c r="H391" s="54">
        <v>948</v>
      </c>
      <c r="I391" s="53" t="s">
        <v>46</v>
      </c>
      <c r="J391" s="74" t="str">
        <f t="shared" si="102"/>
        <v>Industry CCS</v>
      </c>
      <c r="K391" s="74" t="str">
        <f t="shared" si="102"/>
        <v>indst CCS</v>
      </c>
      <c r="L391" s="61">
        <f t="shared" si="102"/>
        <v>0</v>
      </c>
      <c r="M391" s="61">
        <f t="shared" si="102"/>
        <v>1</v>
      </c>
      <c r="N391" s="61">
        <f t="shared" si="102"/>
        <v>0.01</v>
      </c>
      <c r="O391" s="74" t="str">
        <f t="shared" si="102"/>
        <v>% of CO2 captured</v>
      </c>
      <c r="P391"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2"/>
      <c r="T391" s="53"/>
    </row>
    <row r="392" spans="1:20" ht="71.25">
      <c r="A392" s="74" t="str">
        <f t="shared" si="100"/>
        <v>Industry</v>
      </c>
      <c r="B392" s="74" t="str">
        <f t="shared" si="100"/>
        <v>Carbon Capture and Sequestration</v>
      </c>
      <c r="C392" s="74" t="str">
        <f t="shared" si="100"/>
        <v>Industry Sector Fraction of Potential Additional CCS Achieved</v>
      </c>
      <c r="D392" s="451" t="s">
        <v>3600</v>
      </c>
      <c r="E392" s="451" t="s">
        <v>2871</v>
      </c>
      <c r="F392" s="342" t="s">
        <v>3554</v>
      </c>
      <c r="G392" s="53" t="s">
        <v>3526</v>
      </c>
      <c r="H392" s="54">
        <v>949</v>
      </c>
      <c r="I392" s="9" t="s">
        <v>47</v>
      </c>
      <c r="J392" s="74" t="str">
        <f t="shared" si="102"/>
        <v>Industry CCS</v>
      </c>
      <c r="K392" s="74" t="str">
        <f t="shared" si="102"/>
        <v>indst CCS</v>
      </c>
      <c r="L392" s="61">
        <f t="shared" si="102"/>
        <v>0</v>
      </c>
      <c r="M392" s="61">
        <f t="shared" si="102"/>
        <v>1</v>
      </c>
      <c r="N392" s="61">
        <f t="shared" si="102"/>
        <v>0.01</v>
      </c>
      <c r="O392" s="74" t="str">
        <f t="shared" si="102"/>
        <v>% of CO2 captured</v>
      </c>
      <c r="P392"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2"/>
      <c r="T392" s="53"/>
    </row>
    <row r="393" spans="1:20" ht="71.25">
      <c r="A393" s="74" t="str">
        <f t="shared" si="100"/>
        <v>Industry</v>
      </c>
      <c r="B393" s="74" t="str">
        <f t="shared" si="100"/>
        <v>Carbon Capture and Sequestration</v>
      </c>
      <c r="C393" s="74" t="str">
        <f t="shared" si="100"/>
        <v>Industry Sector Fraction of Potential Additional CCS Achieved</v>
      </c>
      <c r="D393" s="451" t="s">
        <v>3601</v>
      </c>
      <c r="E393" s="451" t="s">
        <v>3524</v>
      </c>
      <c r="F393" s="342" t="s">
        <v>3555</v>
      </c>
      <c r="G393" s="53" t="s">
        <v>3525</v>
      </c>
      <c r="H393" s="54">
        <v>950</v>
      </c>
      <c r="I393" s="53" t="s">
        <v>46</v>
      </c>
      <c r="J393" s="74" t="str">
        <f t="shared" si="102"/>
        <v>Industry CCS</v>
      </c>
      <c r="K393" s="74" t="str">
        <f t="shared" si="102"/>
        <v>indst CCS</v>
      </c>
      <c r="L393" s="61">
        <f t="shared" si="102"/>
        <v>0</v>
      </c>
      <c r="M393" s="61">
        <f t="shared" si="102"/>
        <v>1</v>
      </c>
      <c r="N393" s="61">
        <f t="shared" si="102"/>
        <v>0.01</v>
      </c>
      <c r="O393" s="74" t="str">
        <f t="shared" si="102"/>
        <v>% of CO2 captured</v>
      </c>
      <c r="P393"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2"/>
      <c r="T393" s="53"/>
    </row>
    <row r="394" spans="1:20" ht="71.25">
      <c r="A394" s="74" t="str">
        <f t="shared" si="100"/>
        <v>Industry</v>
      </c>
      <c r="B394" s="74" t="str">
        <f t="shared" si="100"/>
        <v>Carbon Capture and Sequestration</v>
      </c>
      <c r="C394" s="74" t="str">
        <f t="shared" si="100"/>
        <v>Industry Sector Fraction of Potential Additional CCS Achieved</v>
      </c>
      <c r="D394" s="451" t="s">
        <v>3601</v>
      </c>
      <c r="E394" s="451" t="s">
        <v>2871</v>
      </c>
      <c r="F394" s="342" t="s">
        <v>3555</v>
      </c>
      <c r="G394" s="53" t="s">
        <v>3526</v>
      </c>
      <c r="H394" s="54">
        <v>951</v>
      </c>
      <c r="I394" s="9" t="s">
        <v>47</v>
      </c>
      <c r="J394" s="74" t="str">
        <f t="shared" si="102"/>
        <v>Industry CCS</v>
      </c>
      <c r="K394" s="74" t="str">
        <f t="shared" si="102"/>
        <v>indst CCS</v>
      </c>
      <c r="L394" s="61">
        <f t="shared" si="102"/>
        <v>0</v>
      </c>
      <c r="M394" s="61">
        <f t="shared" si="102"/>
        <v>1</v>
      </c>
      <c r="N394" s="61">
        <f t="shared" si="102"/>
        <v>0.01</v>
      </c>
      <c r="O394" s="74" t="str">
        <f t="shared" si="102"/>
        <v>% of CO2 captured</v>
      </c>
      <c r="P394"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2"/>
      <c r="T394" s="53"/>
    </row>
    <row r="395" spans="1:20" ht="71.25">
      <c r="A395" s="74" t="str">
        <f t="shared" si="100"/>
        <v>Industry</v>
      </c>
      <c r="B395" s="74" t="str">
        <f t="shared" si="100"/>
        <v>Carbon Capture and Sequestration</v>
      </c>
      <c r="C395" s="74" t="str">
        <f t="shared" si="100"/>
        <v>Industry Sector Fraction of Potential Additional CCS Achieved</v>
      </c>
      <c r="D395" s="451" t="s">
        <v>3602</v>
      </c>
      <c r="E395" s="451" t="s">
        <v>3524</v>
      </c>
      <c r="F395" s="342" t="s">
        <v>3556</v>
      </c>
      <c r="G395" s="53" t="s">
        <v>3525</v>
      </c>
      <c r="H395" s="54">
        <v>952</v>
      </c>
      <c r="I395" s="53" t="s">
        <v>46</v>
      </c>
      <c r="J395" s="74" t="str">
        <f t="shared" si="102"/>
        <v>Industry CCS</v>
      </c>
      <c r="K395" s="74" t="str">
        <f t="shared" si="102"/>
        <v>indst CCS</v>
      </c>
      <c r="L395" s="61">
        <f t="shared" si="102"/>
        <v>0</v>
      </c>
      <c r="M395" s="61">
        <f t="shared" si="102"/>
        <v>1</v>
      </c>
      <c r="N395" s="61">
        <f t="shared" si="102"/>
        <v>0.01</v>
      </c>
      <c r="O395" s="74" t="str">
        <f t="shared" si="102"/>
        <v>% of CO2 captured</v>
      </c>
      <c r="P395"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2"/>
      <c r="T395" s="53"/>
    </row>
    <row r="396" spans="1:20" ht="71.25">
      <c r="A396" s="74" t="str">
        <f t="shared" si="100"/>
        <v>Industry</v>
      </c>
      <c r="B396" s="74" t="str">
        <f t="shared" si="100"/>
        <v>Carbon Capture and Sequestration</v>
      </c>
      <c r="C396" s="74" t="str">
        <f t="shared" si="100"/>
        <v>Industry Sector Fraction of Potential Additional CCS Achieved</v>
      </c>
      <c r="D396" s="451" t="s">
        <v>3602</v>
      </c>
      <c r="E396" s="451" t="s">
        <v>2871</v>
      </c>
      <c r="F396" s="342" t="s">
        <v>3556</v>
      </c>
      <c r="G396" s="53" t="s">
        <v>3526</v>
      </c>
      <c r="H396" s="54">
        <v>953</v>
      </c>
      <c r="I396" s="9" t="s">
        <v>47</v>
      </c>
      <c r="J396" s="74" t="str">
        <f t="shared" si="102"/>
        <v>Industry CCS</v>
      </c>
      <c r="K396" s="74" t="str">
        <f t="shared" si="102"/>
        <v>indst CCS</v>
      </c>
      <c r="L396" s="61">
        <f t="shared" si="102"/>
        <v>0</v>
      </c>
      <c r="M396" s="61">
        <f t="shared" si="102"/>
        <v>1</v>
      </c>
      <c r="N396" s="61">
        <f t="shared" si="102"/>
        <v>0.01</v>
      </c>
      <c r="O396" s="74" t="str">
        <f t="shared" si="102"/>
        <v>% of CO2 captured</v>
      </c>
      <c r="P396"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2"/>
      <c r="T396" s="53"/>
    </row>
    <row r="397" spans="1:20" ht="71.25">
      <c r="A397" s="74" t="str">
        <f t="shared" si="100"/>
        <v>Industry</v>
      </c>
      <c r="B397" s="74" t="str">
        <f t="shared" si="100"/>
        <v>Carbon Capture and Sequestration</v>
      </c>
      <c r="C397" s="74" t="str">
        <f t="shared" si="100"/>
        <v>Industry Sector Fraction of Potential Additional CCS Achieved</v>
      </c>
      <c r="D397" s="451" t="s">
        <v>3603</v>
      </c>
      <c r="E397" s="451" t="s">
        <v>3524</v>
      </c>
      <c r="F397" s="342" t="s">
        <v>3606</v>
      </c>
      <c r="G397" s="53" t="s">
        <v>3525</v>
      </c>
      <c r="H397" s="54">
        <v>954</v>
      </c>
      <c r="I397" s="9" t="s">
        <v>47</v>
      </c>
      <c r="J397" s="74" t="str">
        <f t="shared" si="102"/>
        <v>Industry CCS</v>
      </c>
      <c r="K397" s="74" t="str">
        <f t="shared" si="102"/>
        <v>indst CCS</v>
      </c>
      <c r="L397" s="61">
        <f t="shared" si="102"/>
        <v>0</v>
      </c>
      <c r="M397" s="61">
        <f t="shared" si="102"/>
        <v>1</v>
      </c>
      <c r="N397" s="61">
        <f t="shared" si="102"/>
        <v>0.01</v>
      </c>
      <c r="O397" s="74" t="str">
        <f t="shared" si="102"/>
        <v>% of CO2 captured</v>
      </c>
      <c r="P397"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2"/>
      <c r="T397" s="53"/>
    </row>
    <row r="398" spans="1:20" ht="71.25">
      <c r="A398" s="74" t="str">
        <f t="shared" si="100"/>
        <v>Industry</v>
      </c>
      <c r="B398" s="74" t="str">
        <f t="shared" si="100"/>
        <v>Carbon Capture and Sequestration</v>
      </c>
      <c r="C398" s="74" t="str">
        <f t="shared" si="100"/>
        <v>Industry Sector Fraction of Potential Additional CCS Achieved</v>
      </c>
      <c r="D398" s="451" t="s">
        <v>3603</v>
      </c>
      <c r="E398" s="451" t="s">
        <v>2871</v>
      </c>
      <c r="F398" s="342" t="s">
        <v>3606</v>
      </c>
      <c r="G398" s="53" t="s">
        <v>3526</v>
      </c>
      <c r="H398" s="54">
        <v>955</v>
      </c>
      <c r="I398" s="9" t="s">
        <v>47</v>
      </c>
      <c r="J398" s="74" t="str">
        <f t="shared" si="102"/>
        <v>Industry CCS</v>
      </c>
      <c r="K398" s="74" t="str">
        <f t="shared" si="102"/>
        <v>indst CCS</v>
      </c>
      <c r="L398" s="61">
        <f t="shared" si="102"/>
        <v>0</v>
      </c>
      <c r="M398" s="61">
        <f t="shared" si="102"/>
        <v>1</v>
      </c>
      <c r="N398" s="61">
        <f t="shared" si="102"/>
        <v>0.01</v>
      </c>
      <c r="O398" s="74" t="str">
        <f t="shared" si="102"/>
        <v>% of CO2 captured</v>
      </c>
      <c r="P398"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2"/>
      <c r="T398" s="53"/>
    </row>
    <row r="399" spans="1:20" ht="71.25">
      <c r="A399" s="74" t="str">
        <f t="shared" si="100"/>
        <v>Industry</v>
      </c>
      <c r="B399" s="74" t="str">
        <f t="shared" si="100"/>
        <v>Carbon Capture and Sequestration</v>
      </c>
      <c r="C399" s="74" t="str">
        <f t="shared" si="100"/>
        <v>Industry Sector Fraction of Potential Additional CCS Achieved</v>
      </c>
      <c r="D399" s="451" t="s">
        <v>3604</v>
      </c>
      <c r="E399" s="451" t="s">
        <v>3524</v>
      </c>
      <c r="F399" s="342" t="s">
        <v>3557</v>
      </c>
      <c r="G399" s="53" t="s">
        <v>3525</v>
      </c>
      <c r="H399" s="54">
        <v>956</v>
      </c>
      <c r="I399" s="9" t="s">
        <v>47</v>
      </c>
      <c r="J399" s="74" t="str">
        <f t="shared" si="102"/>
        <v>Industry CCS</v>
      </c>
      <c r="K399" s="74" t="str">
        <f t="shared" si="102"/>
        <v>indst CCS</v>
      </c>
      <c r="L399" s="61">
        <f t="shared" si="102"/>
        <v>0</v>
      </c>
      <c r="M399" s="61">
        <f t="shared" si="102"/>
        <v>1</v>
      </c>
      <c r="N399" s="61">
        <f t="shared" si="102"/>
        <v>0.01</v>
      </c>
      <c r="O399" s="74" t="str">
        <f t="shared" si="102"/>
        <v>% of CO2 captured</v>
      </c>
      <c r="P399"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2"/>
      <c r="T399" s="53"/>
    </row>
    <row r="400" spans="1:20" ht="71.25">
      <c r="A400" s="74" t="str">
        <f t="shared" si="100"/>
        <v>Industry</v>
      </c>
      <c r="B400" s="74" t="str">
        <f t="shared" si="100"/>
        <v>Carbon Capture and Sequestration</v>
      </c>
      <c r="C400" s="74" t="str">
        <f t="shared" si="100"/>
        <v>Industry Sector Fraction of Potential Additional CCS Achieved</v>
      </c>
      <c r="D400" s="451" t="s">
        <v>3604</v>
      </c>
      <c r="E400" s="451" t="s">
        <v>2871</v>
      </c>
      <c r="F400" s="342" t="s">
        <v>3557</v>
      </c>
      <c r="G400" s="53" t="s">
        <v>3526</v>
      </c>
      <c r="H400" s="54">
        <v>957</v>
      </c>
      <c r="I400" s="9" t="s">
        <v>47</v>
      </c>
      <c r="J400" s="74" t="str">
        <f t="shared" si="102"/>
        <v>Industry CCS</v>
      </c>
      <c r="K400" s="74" t="str">
        <f t="shared" si="102"/>
        <v>indst CCS</v>
      </c>
      <c r="L400" s="61">
        <f t="shared" si="102"/>
        <v>0</v>
      </c>
      <c r="M400" s="61">
        <f t="shared" si="102"/>
        <v>1</v>
      </c>
      <c r="N400" s="61">
        <f t="shared" si="102"/>
        <v>0.01</v>
      </c>
      <c r="O400" s="74" t="str">
        <f t="shared" si="102"/>
        <v>% of CO2 captured</v>
      </c>
      <c r="P400"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2"/>
      <c r="T400" s="53"/>
    </row>
    <row r="401" spans="1:20" ht="85.5">
      <c r="A401" s="343" t="s">
        <v>9</v>
      </c>
      <c r="B401" s="343" t="s">
        <v>21</v>
      </c>
      <c r="C401" s="343" t="s">
        <v>3151</v>
      </c>
      <c r="D401" s="53"/>
      <c r="E401" s="53"/>
      <c r="F401" s="53"/>
      <c r="G401" s="53"/>
      <c r="H401" s="54">
        <v>43</v>
      </c>
      <c r="I401" s="53" t="s">
        <v>46</v>
      </c>
      <c r="J401" s="76" t="s">
        <v>21</v>
      </c>
      <c r="K401" s="76" t="s">
        <v>3152</v>
      </c>
      <c r="L401" s="59">
        <v>0</v>
      </c>
      <c r="M401" s="60">
        <v>1</v>
      </c>
      <c r="N401" s="60">
        <v>0.01</v>
      </c>
      <c r="O401" s="53" t="s">
        <v>36</v>
      </c>
      <c r="P401" s="450" t="s">
        <v>2619</v>
      </c>
      <c r="Q401" s="53" t="s">
        <v>234</v>
      </c>
      <c r="R401" s="9" t="s">
        <v>235</v>
      </c>
      <c r="S401" s="434" t="s">
        <v>2620</v>
      </c>
      <c r="T401" s="53"/>
    </row>
    <row r="402" spans="1:20" s="5" customFormat="1" ht="42.7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57">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1.25">
      <c r="A404" s="343" t="s">
        <v>9</v>
      </c>
      <c r="B404" s="343" t="s">
        <v>107</v>
      </c>
      <c r="C404" s="343" t="s">
        <v>308</v>
      </c>
      <c r="D404" s="53" t="s">
        <v>3580</v>
      </c>
      <c r="E404" s="53" t="s">
        <v>2631</v>
      </c>
      <c r="F404" s="342" t="s">
        <v>3605</v>
      </c>
      <c r="G404" s="53" t="s">
        <v>2637</v>
      </c>
      <c r="H404" s="54">
        <v>958</v>
      </c>
      <c r="I404" s="53" t="s">
        <v>46</v>
      </c>
      <c r="J404" s="76" t="s">
        <v>107</v>
      </c>
      <c r="K404" s="76" t="s">
        <v>2399</v>
      </c>
      <c r="L404" s="60">
        <v>0</v>
      </c>
      <c r="M404" s="60">
        <v>0.25</v>
      </c>
      <c r="N404" s="60">
        <v>0.01</v>
      </c>
      <c r="O404" s="53" t="s">
        <v>33</v>
      </c>
      <c r="P404" s="450" t="s">
        <v>3532</v>
      </c>
      <c r="Q404" s="53" t="s">
        <v>240</v>
      </c>
      <c r="R404" s="9" t="s">
        <v>241</v>
      </c>
      <c r="S404" s="439" t="s">
        <v>2365</v>
      </c>
      <c r="T404" s="9" t="s">
        <v>2365</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3580</v>
      </c>
      <c r="E405" s="53" t="s">
        <v>2632</v>
      </c>
      <c r="F405" s="342" t="s">
        <v>3605</v>
      </c>
      <c r="G405" s="53" t="s">
        <v>2640</v>
      </c>
      <c r="H405" s="54">
        <v>959</v>
      </c>
      <c r="I405" s="53" t="s">
        <v>47</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2"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3580</v>
      </c>
      <c r="E406" s="53" t="s">
        <v>2633</v>
      </c>
      <c r="F406" s="342" t="s">
        <v>3605</v>
      </c>
      <c r="G406" s="53" t="s">
        <v>2641</v>
      </c>
      <c r="H406" s="54">
        <v>960</v>
      </c>
      <c r="I406" s="53" t="s">
        <v>46</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2"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3580</v>
      </c>
      <c r="E407" s="53" t="s">
        <v>2634</v>
      </c>
      <c r="F407" s="342" t="s">
        <v>3605</v>
      </c>
      <c r="G407" s="53" t="s">
        <v>2638</v>
      </c>
      <c r="H407" s="54">
        <v>961</v>
      </c>
      <c r="I407" s="53" t="s">
        <v>47</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2"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3580</v>
      </c>
      <c r="E408" s="53" t="s">
        <v>2635</v>
      </c>
      <c r="F408" s="342" t="s">
        <v>3605</v>
      </c>
      <c r="G408" s="53" t="s">
        <v>2639</v>
      </c>
      <c r="H408" s="54">
        <v>962</v>
      </c>
      <c r="I408" s="53" t="s">
        <v>46</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2"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3580</v>
      </c>
      <c r="E409" s="53" t="s">
        <v>2636</v>
      </c>
      <c r="F409" s="342" t="s">
        <v>3605</v>
      </c>
      <c r="G409" s="53" t="s">
        <v>2642</v>
      </c>
      <c r="H409" s="54">
        <v>963</v>
      </c>
      <c r="I409" s="53" t="s">
        <v>47</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2"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3580</v>
      </c>
      <c r="E410" s="53" t="s">
        <v>3070</v>
      </c>
      <c r="F410" s="342" t="s">
        <v>3605</v>
      </c>
      <c r="G410" s="53" t="s">
        <v>3073</v>
      </c>
      <c r="H410" s="54">
        <v>964</v>
      </c>
      <c r="I410" s="53" t="s">
        <v>47</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2"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3580</v>
      </c>
      <c r="E411" s="53" t="s">
        <v>3071</v>
      </c>
      <c r="F411" s="342" t="s">
        <v>3605</v>
      </c>
      <c r="G411" s="53" t="s">
        <v>3075</v>
      </c>
      <c r="H411" s="54">
        <v>965</v>
      </c>
      <c r="I411" s="53" t="s">
        <v>46</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2"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3580</v>
      </c>
      <c r="E412" s="53" t="s">
        <v>3072</v>
      </c>
      <c r="F412" s="342" t="s">
        <v>3605</v>
      </c>
      <c r="G412" s="53" t="s">
        <v>3076</v>
      </c>
      <c r="H412" s="54">
        <v>966</v>
      </c>
      <c r="I412" s="53" t="s">
        <v>46</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2"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3580</v>
      </c>
      <c r="E413" s="53" t="s">
        <v>3069</v>
      </c>
      <c r="F413" s="342" t="s">
        <v>3605</v>
      </c>
      <c r="G413" s="53" t="s">
        <v>3074</v>
      </c>
      <c r="H413" s="54">
        <v>967</v>
      </c>
      <c r="I413" s="53" t="s">
        <v>47</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2"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3581</v>
      </c>
      <c r="E414" s="53" t="s">
        <v>2631</v>
      </c>
      <c r="F414" s="342" t="s">
        <v>3139</v>
      </c>
      <c r="G414" s="53" t="s">
        <v>2637</v>
      </c>
      <c r="H414" s="54">
        <v>968</v>
      </c>
      <c r="I414" s="53" t="s">
        <v>46</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2"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3581</v>
      </c>
      <c r="E415" s="53" t="s">
        <v>2632</v>
      </c>
      <c r="F415" s="342" t="s">
        <v>3139</v>
      </c>
      <c r="G415" s="53" t="s">
        <v>2640</v>
      </c>
      <c r="H415" s="54">
        <v>969</v>
      </c>
      <c r="I415" s="53" t="s">
        <v>46</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2"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3581</v>
      </c>
      <c r="E416" s="53" t="s">
        <v>2633</v>
      </c>
      <c r="F416" s="342" t="s">
        <v>3139</v>
      </c>
      <c r="G416" s="53" t="s">
        <v>2641</v>
      </c>
      <c r="H416" s="54">
        <v>970</v>
      </c>
      <c r="I416" s="53" t="s">
        <v>46</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2"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3581</v>
      </c>
      <c r="E417" s="53" t="s">
        <v>2634</v>
      </c>
      <c r="F417" s="342" t="s">
        <v>3139</v>
      </c>
      <c r="G417" s="53" t="s">
        <v>2638</v>
      </c>
      <c r="H417" s="54">
        <v>971</v>
      </c>
      <c r="I417" s="53" t="s">
        <v>47</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2"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3581</v>
      </c>
      <c r="E418" s="53" t="s">
        <v>2635</v>
      </c>
      <c r="F418" s="342" t="s">
        <v>3139</v>
      </c>
      <c r="G418" s="53" t="s">
        <v>2639</v>
      </c>
      <c r="H418" s="54">
        <v>972</v>
      </c>
      <c r="I418" s="53" t="s">
        <v>46</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2"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3581</v>
      </c>
      <c r="E419" s="53" t="s">
        <v>2636</v>
      </c>
      <c r="F419" s="342" t="s">
        <v>3139</v>
      </c>
      <c r="G419" s="53" t="s">
        <v>2642</v>
      </c>
      <c r="H419" s="54">
        <v>973</v>
      </c>
      <c r="I419" s="53" t="s">
        <v>47</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2"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3581</v>
      </c>
      <c r="E420" s="53" t="s">
        <v>3070</v>
      </c>
      <c r="F420" s="342" t="s">
        <v>3139</v>
      </c>
      <c r="G420" s="53" t="s">
        <v>3073</v>
      </c>
      <c r="H420" s="54">
        <v>974</v>
      </c>
      <c r="I420" s="53" t="s">
        <v>47</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2"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3581</v>
      </c>
      <c r="E421" s="53" t="s">
        <v>3071</v>
      </c>
      <c r="F421" s="342" t="s">
        <v>3139</v>
      </c>
      <c r="G421" s="53" t="s">
        <v>3075</v>
      </c>
      <c r="H421" s="54">
        <v>975</v>
      </c>
      <c r="I421" s="53" t="s">
        <v>46</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2"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3581</v>
      </c>
      <c r="E422" s="53" t="s">
        <v>3072</v>
      </c>
      <c r="F422" s="342" t="s">
        <v>3139</v>
      </c>
      <c r="G422" s="53" t="s">
        <v>3076</v>
      </c>
      <c r="H422" s="54">
        <v>976</v>
      </c>
      <c r="I422" s="53" t="s">
        <v>47</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2"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3581</v>
      </c>
      <c r="E423" s="53" t="s">
        <v>3069</v>
      </c>
      <c r="F423" s="342" t="s">
        <v>3139</v>
      </c>
      <c r="G423" s="53" t="s">
        <v>3074</v>
      </c>
      <c r="H423" s="54">
        <v>977</v>
      </c>
      <c r="I423" s="53" t="s">
        <v>47</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2"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3582</v>
      </c>
      <c r="E424" s="53" t="s">
        <v>2631</v>
      </c>
      <c r="F424" s="342" t="s">
        <v>3538</v>
      </c>
      <c r="G424" s="53" t="s">
        <v>2637</v>
      </c>
      <c r="H424" s="54">
        <v>978</v>
      </c>
      <c r="I424" s="53" t="s">
        <v>46</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2"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3582</v>
      </c>
      <c r="E425" s="53" t="s">
        <v>2632</v>
      </c>
      <c r="F425" s="342" t="s">
        <v>3538</v>
      </c>
      <c r="G425" s="53" t="s">
        <v>2640</v>
      </c>
      <c r="H425" s="54">
        <v>979</v>
      </c>
      <c r="I425" s="53" t="s">
        <v>47</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2"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3582</v>
      </c>
      <c r="E426" s="53" t="s">
        <v>2633</v>
      </c>
      <c r="F426" s="342" t="s">
        <v>3538</v>
      </c>
      <c r="G426" s="53" t="s">
        <v>2641</v>
      </c>
      <c r="H426" s="54">
        <v>980</v>
      </c>
      <c r="I426" s="53" t="s">
        <v>46</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2"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3582</v>
      </c>
      <c r="E427" s="53" t="s">
        <v>2634</v>
      </c>
      <c r="F427" s="342" t="s">
        <v>3538</v>
      </c>
      <c r="G427" s="53" t="s">
        <v>2638</v>
      </c>
      <c r="H427" s="54">
        <v>981</v>
      </c>
      <c r="I427" s="53" t="s">
        <v>47</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2"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3582</v>
      </c>
      <c r="E428" s="53" t="s">
        <v>2635</v>
      </c>
      <c r="F428" s="342" t="s">
        <v>3538</v>
      </c>
      <c r="G428" s="53" t="s">
        <v>2639</v>
      </c>
      <c r="H428" s="54">
        <v>982</v>
      </c>
      <c r="I428" s="53" t="s">
        <v>46</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2"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3582</v>
      </c>
      <c r="E429" s="53" t="s">
        <v>2636</v>
      </c>
      <c r="F429" s="342" t="s">
        <v>3538</v>
      </c>
      <c r="G429" s="53" t="s">
        <v>2642</v>
      </c>
      <c r="H429" s="54">
        <v>983</v>
      </c>
      <c r="I429" s="53" t="s">
        <v>47</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2"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3582</v>
      </c>
      <c r="E430" s="53" t="s">
        <v>3070</v>
      </c>
      <c r="F430" s="342" t="s">
        <v>3538</v>
      </c>
      <c r="G430" s="53" t="s">
        <v>3073</v>
      </c>
      <c r="H430" s="54">
        <v>984</v>
      </c>
      <c r="I430" s="53" t="s">
        <v>47</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2"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3582</v>
      </c>
      <c r="E431" s="53" t="s">
        <v>3071</v>
      </c>
      <c r="F431" s="342" t="s">
        <v>3538</v>
      </c>
      <c r="G431" s="53" t="s">
        <v>3075</v>
      </c>
      <c r="H431" s="54">
        <v>985</v>
      </c>
      <c r="I431" s="53" t="s">
        <v>46</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2"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3582</v>
      </c>
      <c r="E432" s="53" t="s">
        <v>3072</v>
      </c>
      <c r="F432" s="342" t="s">
        <v>3538</v>
      </c>
      <c r="G432" s="53" t="s">
        <v>3076</v>
      </c>
      <c r="H432" s="54">
        <v>986</v>
      </c>
      <c r="I432" s="53" t="s">
        <v>47</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2"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3582</v>
      </c>
      <c r="E433" s="53" t="s">
        <v>3069</v>
      </c>
      <c r="F433" s="342" t="s">
        <v>3538</v>
      </c>
      <c r="G433" s="53" t="s">
        <v>3074</v>
      </c>
      <c r="H433" s="54">
        <v>987</v>
      </c>
      <c r="I433" s="53" t="s">
        <v>47</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2"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3583</v>
      </c>
      <c r="E434" s="53" t="s">
        <v>2631</v>
      </c>
      <c r="F434" s="342" t="s">
        <v>3539</v>
      </c>
      <c r="G434" s="53" t="s">
        <v>2637</v>
      </c>
      <c r="H434" s="54">
        <v>988</v>
      </c>
      <c r="I434" s="53" t="s">
        <v>46</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2"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3583</v>
      </c>
      <c r="E435" s="53" t="s">
        <v>2632</v>
      </c>
      <c r="F435" s="342" t="s">
        <v>3539</v>
      </c>
      <c r="G435" s="53" t="s">
        <v>2640</v>
      </c>
      <c r="H435" s="54">
        <v>989</v>
      </c>
      <c r="I435" s="53" t="s">
        <v>47</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2"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3583</v>
      </c>
      <c r="E436" s="53" t="s">
        <v>2633</v>
      </c>
      <c r="F436" s="342" t="s">
        <v>3539</v>
      </c>
      <c r="G436" s="53" t="s">
        <v>2641</v>
      </c>
      <c r="H436" s="54">
        <v>990</v>
      </c>
      <c r="I436" s="53" t="s">
        <v>46</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2"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3583</v>
      </c>
      <c r="E437" s="53" t="s">
        <v>2634</v>
      </c>
      <c r="F437" s="342" t="s">
        <v>3539</v>
      </c>
      <c r="G437" s="53" t="s">
        <v>2638</v>
      </c>
      <c r="H437" s="54">
        <v>991</v>
      </c>
      <c r="I437" s="53" t="s">
        <v>47</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2"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3583</v>
      </c>
      <c r="E438" s="53" t="s">
        <v>2635</v>
      </c>
      <c r="F438" s="342" t="s">
        <v>3539</v>
      </c>
      <c r="G438" s="53" t="s">
        <v>2639</v>
      </c>
      <c r="H438" s="54">
        <v>992</v>
      </c>
      <c r="I438" s="53" t="s">
        <v>46</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2"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3583</v>
      </c>
      <c r="E439" s="53" t="s">
        <v>2636</v>
      </c>
      <c r="F439" s="342" t="s">
        <v>3539</v>
      </c>
      <c r="G439" s="53" t="s">
        <v>2642</v>
      </c>
      <c r="H439" s="54">
        <v>993</v>
      </c>
      <c r="I439" s="53" t="s">
        <v>47</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2"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3583</v>
      </c>
      <c r="E440" s="53" t="s">
        <v>3070</v>
      </c>
      <c r="F440" s="342" t="s">
        <v>3539</v>
      </c>
      <c r="G440" s="53" t="s">
        <v>3073</v>
      </c>
      <c r="H440" s="54">
        <v>994</v>
      </c>
      <c r="I440" s="53" t="s">
        <v>47</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2"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3583</v>
      </c>
      <c r="E441" s="53" t="s">
        <v>3071</v>
      </c>
      <c r="F441" s="342" t="s">
        <v>3539</v>
      </c>
      <c r="G441" s="53" t="s">
        <v>3075</v>
      </c>
      <c r="H441" s="54">
        <v>995</v>
      </c>
      <c r="I441" s="53" t="s">
        <v>46</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2"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3583</v>
      </c>
      <c r="E442" s="53" t="s">
        <v>3072</v>
      </c>
      <c r="F442" s="342" t="s">
        <v>3539</v>
      </c>
      <c r="G442" s="53" t="s">
        <v>3076</v>
      </c>
      <c r="H442" s="54">
        <v>996</v>
      </c>
      <c r="I442" s="53" t="s">
        <v>47</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2"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3583</v>
      </c>
      <c r="E443" s="53" t="s">
        <v>3069</v>
      </c>
      <c r="F443" s="342" t="s">
        <v>3539</v>
      </c>
      <c r="G443" s="53" t="s">
        <v>3074</v>
      </c>
      <c r="H443" s="54">
        <v>997</v>
      </c>
      <c r="I443" s="53" t="s">
        <v>47</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2"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3584</v>
      </c>
      <c r="E444" s="53" t="s">
        <v>2631</v>
      </c>
      <c r="F444" s="342" t="s">
        <v>3540</v>
      </c>
      <c r="G444" s="53" t="s">
        <v>2637</v>
      </c>
      <c r="H444" s="54">
        <v>998</v>
      </c>
      <c r="I444" s="53" t="s">
        <v>46</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2"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3584</v>
      </c>
      <c r="E445" s="53" t="s">
        <v>2632</v>
      </c>
      <c r="F445" s="342" t="s">
        <v>3540</v>
      </c>
      <c r="G445" s="53" t="s">
        <v>2640</v>
      </c>
      <c r="H445" s="54">
        <v>999</v>
      </c>
      <c r="I445" s="53" t="s">
        <v>46</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2"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3584</v>
      </c>
      <c r="E446" s="53" t="s">
        <v>2633</v>
      </c>
      <c r="F446" s="342" t="s">
        <v>3540</v>
      </c>
      <c r="G446" s="53" t="s">
        <v>2641</v>
      </c>
      <c r="H446" s="54">
        <v>1000</v>
      </c>
      <c r="I446" s="53" t="s">
        <v>46</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2"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3584</v>
      </c>
      <c r="E447" s="53" t="s">
        <v>2634</v>
      </c>
      <c r="F447" s="342" t="s">
        <v>3540</v>
      </c>
      <c r="G447" s="53" t="s">
        <v>2638</v>
      </c>
      <c r="H447" s="54">
        <v>1001</v>
      </c>
      <c r="I447" s="53" t="s">
        <v>47</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2"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3584</v>
      </c>
      <c r="E448" s="53" t="s">
        <v>2635</v>
      </c>
      <c r="F448" s="342" t="s">
        <v>3540</v>
      </c>
      <c r="G448" s="53" t="s">
        <v>2639</v>
      </c>
      <c r="H448" s="54">
        <v>1002</v>
      </c>
      <c r="I448" s="53" t="s">
        <v>46</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2"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3584</v>
      </c>
      <c r="E449" s="53" t="s">
        <v>2636</v>
      </c>
      <c r="F449" s="342" t="s">
        <v>3540</v>
      </c>
      <c r="G449" s="53" t="s">
        <v>2642</v>
      </c>
      <c r="H449" s="54">
        <v>1003</v>
      </c>
      <c r="I449" s="53" t="s">
        <v>47</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2"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3584</v>
      </c>
      <c r="E450" s="53" t="s">
        <v>3070</v>
      </c>
      <c r="F450" s="342" t="s">
        <v>3540</v>
      </c>
      <c r="G450" s="53" t="s">
        <v>3073</v>
      </c>
      <c r="H450" s="54">
        <v>1004</v>
      </c>
      <c r="I450" s="53" t="s">
        <v>47</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2"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3584</v>
      </c>
      <c r="E451" s="53" t="s">
        <v>3071</v>
      </c>
      <c r="F451" s="342" t="s">
        <v>3540</v>
      </c>
      <c r="G451" s="53" t="s">
        <v>3075</v>
      </c>
      <c r="H451" s="54">
        <v>1005</v>
      </c>
      <c r="I451" s="53" t="s">
        <v>46</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2"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3584</v>
      </c>
      <c r="E452" s="53" t="s">
        <v>3072</v>
      </c>
      <c r="F452" s="342" t="s">
        <v>3540</v>
      </c>
      <c r="G452" s="53" t="s">
        <v>3076</v>
      </c>
      <c r="H452" s="54">
        <v>1006</v>
      </c>
      <c r="I452" s="53" t="s">
        <v>46</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2"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3584</v>
      </c>
      <c r="E453" s="53" t="s">
        <v>3069</v>
      </c>
      <c r="F453" s="342" t="s">
        <v>3540</v>
      </c>
      <c r="G453" s="53" t="s">
        <v>3074</v>
      </c>
      <c r="H453" s="54">
        <v>1007</v>
      </c>
      <c r="I453" s="53" t="s">
        <v>47</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2"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3585</v>
      </c>
      <c r="E454" s="53" t="s">
        <v>2631</v>
      </c>
      <c r="F454" s="342" t="s">
        <v>3541</v>
      </c>
      <c r="G454" s="53" t="s">
        <v>2637</v>
      </c>
      <c r="H454" s="54">
        <v>1008</v>
      </c>
      <c r="I454" s="53" t="s">
        <v>46</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2"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3585</v>
      </c>
      <c r="E455" s="53" t="s">
        <v>2632</v>
      </c>
      <c r="F455" s="342" t="s">
        <v>3541</v>
      </c>
      <c r="G455" s="53" t="s">
        <v>2640</v>
      </c>
      <c r="H455" s="54">
        <v>1009</v>
      </c>
      <c r="I455" s="53" t="s">
        <v>46</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2"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3585</v>
      </c>
      <c r="E456" s="53" t="s">
        <v>2633</v>
      </c>
      <c r="F456" s="342" t="s">
        <v>3541</v>
      </c>
      <c r="G456" s="53" t="s">
        <v>2641</v>
      </c>
      <c r="H456" s="54">
        <v>1010</v>
      </c>
      <c r="I456" s="53" t="s">
        <v>46</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2"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3585</v>
      </c>
      <c r="E457" s="53" t="s">
        <v>2634</v>
      </c>
      <c r="F457" s="342" t="s">
        <v>3541</v>
      </c>
      <c r="G457" s="53" t="s">
        <v>2638</v>
      </c>
      <c r="H457" s="54">
        <v>1011</v>
      </c>
      <c r="I457" s="53" t="s">
        <v>47</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2"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3585</v>
      </c>
      <c r="E458" s="53" t="s">
        <v>2635</v>
      </c>
      <c r="F458" s="342" t="s">
        <v>3541</v>
      </c>
      <c r="G458" s="53" t="s">
        <v>2639</v>
      </c>
      <c r="H458" s="54">
        <v>1012</v>
      </c>
      <c r="I458" s="53" t="s">
        <v>46</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2"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3585</v>
      </c>
      <c r="E459" s="53" t="s">
        <v>2636</v>
      </c>
      <c r="F459" s="342" t="s">
        <v>3541</v>
      </c>
      <c r="G459" s="53" t="s">
        <v>2642</v>
      </c>
      <c r="H459" s="54">
        <v>1013</v>
      </c>
      <c r="I459" s="53" t="s">
        <v>47</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2"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3585</v>
      </c>
      <c r="E460" s="53" t="s">
        <v>3070</v>
      </c>
      <c r="F460" s="342" t="s">
        <v>3541</v>
      </c>
      <c r="G460" s="53" t="s">
        <v>3073</v>
      </c>
      <c r="H460" s="54">
        <v>1014</v>
      </c>
      <c r="I460" s="53" t="s">
        <v>47</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2"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3585</v>
      </c>
      <c r="E461" s="53" t="s">
        <v>3071</v>
      </c>
      <c r="F461" s="342" t="s">
        <v>3541</v>
      </c>
      <c r="G461" s="53" t="s">
        <v>3075</v>
      </c>
      <c r="H461" s="54">
        <v>1015</v>
      </c>
      <c r="I461" s="53" t="s">
        <v>46</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2"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3585</v>
      </c>
      <c r="E462" s="53" t="s">
        <v>3072</v>
      </c>
      <c r="F462" s="342" t="s">
        <v>3541</v>
      </c>
      <c r="G462" s="53" t="s">
        <v>3076</v>
      </c>
      <c r="H462" s="54">
        <v>1016</v>
      </c>
      <c r="I462" s="53" t="s">
        <v>46</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2"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3585</v>
      </c>
      <c r="E463" s="53" t="s">
        <v>3069</v>
      </c>
      <c r="F463" s="342" t="s">
        <v>3541</v>
      </c>
      <c r="G463" s="53" t="s">
        <v>3074</v>
      </c>
      <c r="H463" s="54">
        <v>1017</v>
      </c>
      <c r="I463" s="53" t="s">
        <v>47</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2"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3586</v>
      </c>
      <c r="E464" s="53" t="s">
        <v>2631</v>
      </c>
      <c r="F464" s="342" t="s">
        <v>3542</v>
      </c>
      <c r="G464" s="53" t="s">
        <v>2637</v>
      </c>
      <c r="H464" s="54">
        <v>1018</v>
      </c>
      <c r="I464" s="53" t="s">
        <v>46</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2"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3586</v>
      </c>
      <c r="E465" s="53" t="s">
        <v>2632</v>
      </c>
      <c r="F465" s="342" t="s">
        <v>3542</v>
      </c>
      <c r="G465" s="53" t="s">
        <v>2640</v>
      </c>
      <c r="H465" s="54">
        <v>1019</v>
      </c>
      <c r="I465" s="53" t="s">
        <v>46</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2"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3586</v>
      </c>
      <c r="E466" s="53" t="s">
        <v>2633</v>
      </c>
      <c r="F466" s="342" t="s">
        <v>3542</v>
      </c>
      <c r="G466" s="53" t="s">
        <v>2641</v>
      </c>
      <c r="H466" s="54">
        <v>1020</v>
      </c>
      <c r="I466" s="53" t="s">
        <v>46</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2"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3586</v>
      </c>
      <c r="E467" s="53" t="s">
        <v>2634</v>
      </c>
      <c r="F467" s="342" t="s">
        <v>3542</v>
      </c>
      <c r="G467" s="53" t="s">
        <v>2638</v>
      </c>
      <c r="H467" s="54">
        <v>1021</v>
      </c>
      <c r="I467" s="53" t="s">
        <v>47</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2"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3586</v>
      </c>
      <c r="E468" s="53" t="s">
        <v>2635</v>
      </c>
      <c r="F468" s="342" t="s">
        <v>3542</v>
      </c>
      <c r="G468" s="53" t="s">
        <v>2639</v>
      </c>
      <c r="H468" s="54">
        <v>1022</v>
      </c>
      <c r="I468" s="53" t="s">
        <v>46</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2"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3586</v>
      </c>
      <c r="E469" s="53" t="s">
        <v>2636</v>
      </c>
      <c r="F469" s="342" t="s">
        <v>3542</v>
      </c>
      <c r="G469" s="53" t="s">
        <v>2642</v>
      </c>
      <c r="H469" s="54">
        <v>1023</v>
      </c>
      <c r="I469" s="53" t="s">
        <v>47</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2"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3586</v>
      </c>
      <c r="E470" s="53" t="s">
        <v>3070</v>
      </c>
      <c r="F470" s="342" t="s">
        <v>3542</v>
      </c>
      <c r="G470" s="53" t="s">
        <v>3073</v>
      </c>
      <c r="H470" s="54">
        <v>1024</v>
      </c>
      <c r="I470" s="53" t="s">
        <v>47</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2"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3586</v>
      </c>
      <c r="E471" s="53" t="s">
        <v>3071</v>
      </c>
      <c r="F471" s="342" t="s">
        <v>3542</v>
      </c>
      <c r="G471" s="53" t="s">
        <v>3075</v>
      </c>
      <c r="H471" s="54">
        <v>1025</v>
      </c>
      <c r="I471" s="53" t="s">
        <v>46</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2"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3586</v>
      </c>
      <c r="E472" s="53" t="s">
        <v>3072</v>
      </c>
      <c r="F472" s="342" t="s">
        <v>3542</v>
      </c>
      <c r="G472" s="53" t="s">
        <v>3076</v>
      </c>
      <c r="H472" s="54">
        <v>1026</v>
      </c>
      <c r="I472" s="53" t="s">
        <v>46</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2"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3586</v>
      </c>
      <c r="E473" s="53" t="s">
        <v>3069</v>
      </c>
      <c r="F473" s="342" t="s">
        <v>3542</v>
      </c>
      <c r="G473" s="53" t="s">
        <v>3074</v>
      </c>
      <c r="H473" s="54">
        <v>1027</v>
      </c>
      <c r="I473" s="53" t="s">
        <v>47</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2"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3587</v>
      </c>
      <c r="E474" s="53" t="s">
        <v>2631</v>
      </c>
      <c r="F474" s="342" t="s">
        <v>3543</v>
      </c>
      <c r="G474" s="53" t="s">
        <v>2637</v>
      </c>
      <c r="H474" s="54">
        <v>1028</v>
      </c>
      <c r="I474" s="53" t="s">
        <v>46</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2"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3587</v>
      </c>
      <c r="E475" s="53" t="s">
        <v>2632</v>
      </c>
      <c r="F475" s="342" t="s">
        <v>3543</v>
      </c>
      <c r="G475" s="53" t="s">
        <v>2640</v>
      </c>
      <c r="H475" s="54">
        <v>1029</v>
      </c>
      <c r="I475" s="53" t="s">
        <v>46</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2"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3587</v>
      </c>
      <c r="E476" s="53" t="s">
        <v>2633</v>
      </c>
      <c r="F476" s="342" t="s">
        <v>3543</v>
      </c>
      <c r="G476" s="53" t="s">
        <v>2641</v>
      </c>
      <c r="H476" s="54">
        <v>1030</v>
      </c>
      <c r="I476" s="53" t="s">
        <v>46</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2"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3587</v>
      </c>
      <c r="E477" s="53" t="s">
        <v>2634</v>
      </c>
      <c r="F477" s="342" t="s">
        <v>3543</v>
      </c>
      <c r="G477" s="53" t="s">
        <v>2638</v>
      </c>
      <c r="H477" s="54">
        <v>1031</v>
      </c>
      <c r="I477" s="53" t="s">
        <v>47</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2"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3587</v>
      </c>
      <c r="E478" s="53" t="s">
        <v>2635</v>
      </c>
      <c r="F478" s="342" t="s">
        <v>3543</v>
      </c>
      <c r="G478" s="53" t="s">
        <v>2639</v>
      </c>
      <c r="H478" s="54">
        <v>1032</v>
      </c>
      <c r="I478" s="53" t="s">
        <v>46</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2"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3587</v>
      </c>
      <c r="E479" s="53" t="s">
        <v>2636</v>
      </c>
      <c r="F479" s="342" t="s">
        <v>3543</v>
      </c>
      <c r="G479" s="53" t="s">
        <v>2642</v>
      </c>
      <c r="H479" s="54">
        <v>1033</v>
      </c>
      <c r="I479" s="53" t="s">
        <v>47</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2"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3587</v>
      </c>
      <c r="E480" s="53" t="s">
        <v>3070</v>
      </c>
      <c r="F480" s="342" t="s">
        <v>3543</v>
      </c>
      <c r="G480" s="53" t="s">
        <v>3073</v>
      </c>
      <c r="H480" s="54">
        <v>1034</v>
      </c>
      <c r="I480" s="53" t="s">
        <v>47</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2"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3587</v>
      </c>
      <c r="E481" s="53" t="s">
        <v>3071</v>
      </c>
      <c r="F481" s="342" t="s">
        <v>3543</v>
      </c>
      <c r="G481" s="53" t="s">
        <v>3075</v>
      </c>
      <c r="H481" s="54">
        <v>1035</v>
      </c>
      <c r="I481" s="53" t="s">
        <v>46</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2"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3587</v>
      </c>
      <c r="E482" s="53" t="s">
        <v>3072</v>
      </c>
      <c r="F482" s="342" t="s">
        <v>3543</v>
      </c>
      <c r="G482" s="53" t="s">
        <v>3076</v>
      </c>
      <c r="H482" s="54">
        <v>1036</v>
      </c>
      <c r="I482" s="53" t="s">
        <v>46</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2"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3587</v>
      </c>
      <c r="E483" s="53" t="s">
        <v>3069</v>
      </c>
      <c r="F483" s="342" t="s">
        <v>3543</v>
      </c>
      <c r="G483" s="53" t="s">
        <v>3074</v>
      </c>
      <c r="H483" s="54">
        <v>1037</v>
      </c>
      <c r="I483" s="53" t="s">
        <v>47</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2"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3588</v>
      </c>
      <c r="E484" s="53" t="s">
        <v>2631</v>
      </c>
      <c r="F484" s="342" t="s">
        <v>3544</v>
      </c>
      <c r="G484" s="53" t="s">
        <v>2637</v>
      </c>
      <c r="H484" s="54">
        <v>1038</v>
      </c>
      <c r="I484" s="53" t="s">
        <v>46</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2"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3588</v>
      </c>
      <c r="E485" s="53" t="s">
        <v>2632</v>
      </c>
      <c r="F485" s="342" t="s">
        <v>3544</v>
      </c>
      <c r="G485" s="53" t="s">
        <v>2640</v>
      </c>
      <c r="H485" s="54">
        <v>1039</v>
      </c>
      <c r="I485" s="53" t="s">
        <v>46</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2"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3588</v>
      </c>
      <c r="E486" s="53" t="s">
        <v>2633</v>
      </c>
      <c r="F486" s="342" t="s">
        <v>3544</v>
      </c>
      <c r="G486" s="53" t="s">
        <v>2641</v>
      </c>
      <c r="H486" s="54">
        <v>1040</v>
      </c>
      <c r="I486" s="53" t="s">
        <v>46</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2"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3588</v>
      </c>
      <c r="E487" s="53" t="s">
        <v>2634</v>
      </c>
      <c r="F487" s="342" t="s">
        <v>3544</v>
      </c>
      <c r="G487" s="53" t="s">
        <v>2638</v>
      </c>
      <c r="H487" s="54">
        <v>1041</v>
      </c>
      <c r="I487" s="53" t="s">
        <v>46</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2"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3588</v>
      </c>
      <c r="E488" s="53" t="s">
        <v>2635</v>
      </c>
      <c r="F488" s="342" t="s">
        <v>3544</v>
      </c>
      <c r="G488" s="53" t="s">
        <v>2639</v>
      </c>
      <c r="H488" s="54">
        <v>1042</v>
      </c>
      <c r="I488" s="53" t="s">
        <v>47</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2"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3588</v>
      </c>
      <c r="E489" s="53" t="s">
        <v>2636</v>
      </c>
      <c r="F489" s="342" t="s">
        <v>3544</v>
      </c>
      <c r="G489" s="53" t="s">
        <v>2642</v>
      </c>
      <c r="H489" s="54">
        <v>1043</v>
      </c>
      <c r="I489" s="53" t="s">
        <v>47</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2"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3588</v>
      </c>
      <c r="E490" s="53" t="s">
        <v>3070</v>
      </c>
      <c r="F490" s="342" t="s">
        <v>3544</v>
      </c>
      <c r="G490" s="53" t="s">
        <v>3073</v>
      </c>
      <c r="H490" s="54">
        <v>1044</v>
      </c>
      <c r="I490" s="53" t="s">
        <v>46</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2"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3588</v>
      </c>
      <c r="E491" s="53" t="s">
        <v>3071</v>
      </c>
      <c r="F491" s="342" t="s">
        <v>3544</v>
      </c>
      <c r="G491" s="53" t="s">
        <v>3075</v>
      </c>
      <c r="H491" s="54">
        <v>1045</v>
      </c>
      <c r="I491" s="53" t="s">
        <v>47</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2"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3588</v>
      </c>
      <c r="E492" s="53" t="s">
        <v>3072</v>
      </c>
      <c r="F492" s="342" t="s">
        <v>3544</v>
      </c>
      <c r="G492" s="53" t="s">
        <v>3076</v>
      </c>
      <c r="H492" s="54">
        <v>1046</v>
      </c>
      <c r="I492" s="53" t="s">
        <v>47</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2"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3588</v>
      </c>
      <c r="E493" s="53" t="s">
        <v>3069</v>
      </c>
      <c r="F493" s="342" t="s">
        <v>3544</v>
      </c>
      <c r="G493" s="53" t="s">
        <v>3074</v>
      </c>
      <c r="H493" s="54">
        <v>1047</v>
      </c>
      <c r="I493" s="53" t="s">
        <v>47</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2"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3589</v>
      </c>
      <c r="E494" s="53" t="s">
        <v>2631</v>
      </c>
      <c r="F494" s="342" t="s">
        <v>2919</v>
      </c>
      <c r="G494" s="53" t="s">
        <v>2637</v>
      </c>
      <c r="H494" s="54">
        <v>1048</v>
      </c>
      <c r="I494" s="53" t="s">
        <v>46</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2"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3589</v>
      </c>
      <c r="E495" s="53" t="s">
        <v>2632</v>
      </c>
      <c r="F495" s="342" t="s">
        <v>2919</v>
      </c>
      <c r="G495" s="53" t="s">
        <v>2640</v>
      </c>
      <c r="H495" s="54">
        <v>1049</v>
      </c>
      <c r="I495" s="53" t="s">
        <v>46</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2"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3589</v>
      </c>
      <c r="E496" s="53" t="s">
        <v>2633</v>
      </c>
      <c r="F496" s="342" t="s">
        <v>2919</v>
      </c>
      <c r="G496" s="53" t="s">
        <v>2641</v>
      </c>
      <c r="H496" s="54">
        <v>1050</v>
      </c>
      <c r="I496" s="53" t="s">
        <v>46</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2"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3589</v>
      </c>
      <c r="E497" s="53" t="s">
        <v>2634</v>
      </c>
      <c r="F497" s="342" t="s">
        <v>2919</v>
      </c>
      <c r="G497" s="53" t="s">
        <v>2638</v>
      </c>
      <c r="H497" s="54">
        <v>1051</v>
      </c>
      <c r="I497" s="53" t="s">
        <v>47</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2"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3589</v>
      </c>
      <c r="E498" s="53" t="s">
        <v>2635</v>
      </c>
      <c r="F498" s="342" t="s">
        <v>2919</v>
      </c>
      <c r="G498" s="53" t="s">
        <v>2639</v>
      </c>
      <c r="H498" s="54">
        <v>1052</v>
      </c>
      <c r="I498" s="53" t="s">
        <v>46</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2"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3589</v>
      </c>
      <c r="E499" s="53" t="s">
        <v>2636</v>
      </c>
      <c r="F499" s="342" t="s">
        <v>2919</v>
      </c>
      <c r="G499" s="53" t="s">
        <v>2642</v>
      </c>
      <c r="H499" s="54">
        <v>1053</v>
      </c>
      <c r="I499" s="53" t="s">
        <v>47</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2"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3589</v>
      </c>
      <c r="E500" s="53" t="s">
        <v>3070</v>
      </c>
      <c r="F500" s="342" t="s">
        <v>2919</v>
      </c>
      <c r="G500" s="53" t="s">
        <v>3073</v>
      </c>
      <c r="H500" s="54">
        <v>1054</v>
      </c>
      <c r="I500" s="53" t="s">
        <v>47</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2"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3589</v>
      </c>
      <c r="E501" s="53" t="s">
        <v>3071</v>
      </c>
      <c r="F501" s="342" t="s">
        <v>2919</v>
      </c>
      <c r="G501" s="53" t="s">
        <v>3075</v>
      </c>
      <c r="H501" s="54">
        <v>1055</v>
      </c>
      <c r="I501" s="53" t="s">
        <v>46</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2"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3589</v>
      </c>
      <c r="E502" s="53" t="s">
        <v>3072</v>
      </c>
      <c r="F502" s="342" t="s">
        <v>2919</v>
      </c>
      <c r="G502" s="53" t="s">
        <v>3076</v>
      </c>
      <c r="H502" s="54">
        <v>1056</v>
      </c>
      <c r="I502" s="53" t="s">
        <v>46</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2"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3589</v>
      </c>
      <c r="E503" s="53" t="s">
        <v>3069</v>
      </c>
      <c r="F503" s="342" t="s">
        <v>2919</v>
      </c>
      <c r="G503" s="53" t="s">
        <v>3074</v>
      </c>
      <c r="H503" s="54">
        <v>1057</v>
      </c>
      <c r="I503" s="53" t="s">
        <v>47</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2"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3590</v>
      </c>
      <c r="E504" s="53" t="s">
        <v>2631</v>
      </c>
      <c r="F504" s="342" t="s">
        <v>3545</v>
      </c>
      <c r="G504" s="53" t="s">
        <v>2637</v>
      </c>
      <c r="H504" s="54">
        <v>1058</v>
      </c>
      <c r="I504" s="53" t="s">
        <v>46</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2"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3590</v>
      </c>
      <c r="E505" s="53" t="s">
        <v>2632</v>
      </c>
      <c r="F505" s="342" t="s">
        <v>3545</v>
      </c>
      <c r="G505" s="53" t="s">
        <v>2640</v>
      </c>
      <c r="H505" s="54">
        <v>1059</v>
      </c>
      <c r="I505" s="53" t="s">
        <v>46</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2"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3590</v>
      </c>
      <c r="E506" s="53" t="s">
        <v>2633</v>
      </c>
      <c r="F506" s="342" t="s">
        <v>3545</v>
      </c>
      <c r="G506" s="53" t="s">
        <v>2641</v>
      </c>
      <c r="H506" s="54">
        <v>1060</v>
      </c>
      <c r="I506" s="53" t="s">
        <v>46</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2"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3590</v>
      </c>
      <c r="E507" s="53" t="s">
        <v>2634</v>
      </c>
      <c r="F507" s="342" t="s">
        <v>3545</v>
      </c>
      <c r="G507" s="53" t="s">
        <v>2638</v>
      </c>
      <c r="H507" s="54">
        <v>1061</v>
      </c>
      <c r="I507" s="53" t="s">
        <v>47</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2"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3590</v>
      </c>
      <c r="E508" s="53" t="s">
        <v>2635</v>
      </c>
      <c r="F508" s="342" t="s">
        <v>3545</v>
      </c>
      <c r="G508" s="53" t="s">
        <v>2639</v>
      </c>
      <c r="H508" s="54">
        <v>1062</v>
      </c>
      <c r="I508" s="53" t="s">
        <v>46</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2"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3590</v>
      </c>
      <c r="E509" s="53" t="s">
        <v>2636</v>
      </c>
      <c r="F509" s="342" t="s">
        <v>3545</v>
      </c>
      <c r="G509" s="53" t="s">
        <v>2642</v>
      </c>
      <c r="H509" s="54">
        <v>1063</v>
      </c>
      <c r="I509" s="53" t="s">
        <v>47</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2"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3590</v>
      </c>
      <c r="E510" s="53" t="s">
        <v>3070</v>
      </c>
      <c r="F510" s="342" t="s">
        <v>3545</v>
      </c>
      <c r="G510" s="53" t="s">
        <v>3073</v>
      </c>
      <c r="H510" s="54">
        <v>1064</v>
      </c>
      <c r="I510" s="53" t="s">
        <v>47</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2"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3590</v>
      </c>
      <c r="E511" s="53" t="s">
        <v>3071</v>
      </c>
      <c r="F511" s="342" t="s">
        <v>3545</v>
      </c>
      <c r="G511" s="53" t="s">
        <v>3075</v>
      </c>
      <c r="H511" s="54">
        <v>1065</v>
      </c>
      <c r="I511" s="53" t="s">
        <v>47</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2"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3590</v>
      </c>
      <c r="E512" s="53" t="s">
        <v>3072</v>
      </c>
      <c r="F512" s="342" t="s">
        <v>3545</v>
      </c>
      <c r="G512" s="53" t="s">
        <v>3076</v>
      </c>
      <c r="H512" s="54">
        <v>1066</v>
      </c>
      <c r="I512" s="53" t="s">
        <v>46</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2"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3590</v>
      </c>
      <c r="E513" s="53" t="s">
        <v>3069</v>
      </c>
      <c r="F513" s="342" t="s">
        <v>3545</v>
      </c>
      <c r="G513" s="53" t="s">
        <v>3074</v>
      </c>
      <c r="H513" s="54">
        <v>1067</v>
      </c>
      <c r="I513" s="53" t="s">
        <v>47</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2"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3591</v>
      </c>
      <c r="E514" s="53" t="s">
        <v>2631</v>
      </c>
      <c r="F514" s="342" t="s">
        <v>3546</v>
      </c>
      <c r="G514" s="53" t="s">
        <v>2637</v>
      </c>
      <c r="H514" s="54">
        <v>1068</v>
      </c>
      <c r="I514" s="53" t="s">
        <v>46</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2"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3591</v>
      </c>
      <c r="E515" s="53" t="s">
        <v>2632</v>
      </c>
      <c r="F515" s="342" t="s">
        <v>3546</v>
      </c>
      <c r="G515" s="53" t="s">
        <v>2640</v>
      </c>
      <c r="H515" s="54">
        <v>1069</v>
      </c>
      <c r="I515" s="53" t="s">
        <v>47</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2"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3591</v>
      </c>
      <c r="E516" s="53" t="s">
        <v>2633</v>
      </c>
      <c r="F516" s="342" t="s">
        <v>3546</v>
      </c>
      <c r="G516" s="53" t="s">
        <v>2641</v>
      </c>
      <c r="H516" s="54">
        <v>1070</v>
      </c>
      <c r="I516" s="53" t="s">
        <v>46</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2"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3591</v>
      </c>
      <c r="E517" s="53" t="s">
        <v>2634</v>
      </c>
      <c r="F517" s="342" t="s">
        <v>3546</v>
      </c>
      <c r="G517" s="53" t="s">
        <v>2638</v>
      </c>
      <c r="H517" s="54">
        <v>1071</v>
      </c>
      <c r="I517" s="53" t="s">
        <v>47</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2"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3591</v>
      </c>
      <c r="E518" s="53" t="s">
        <v>2635</v>
      </c>
      <c r="F518" s="342" t="s">
        <v>3546</v>
      </c>
      <c r="G518" s="53" t="s">
        <v>2639</v>
      </c>
      <c r="H518" s="54">
        <v>1072</v>
      </c>
      <c r="I518" s="53" t="s">
        <v>46</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2"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3591</v>
      </c>
      <c r="E519" s="53" t="s">
        <v>2636</v>
      </c>
      <c r="F519" s="342" t="s">
        <v>3546</v>
      </c>
      <c r="G519" s="53" t="s">
        <v>2642</v>
      </c>
      <c r="H519" s="54">
        <v>1073</v>
      </c>
      <c r="I519" s="53" t="s">
        <v>47</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2"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3591</v>
      </c>
      <c r="E520" s="53" t="s">
        <v>3070</v>
      </c>
      <c r="F520" s="342" t="s">
        <v>3546</v>
      </c>
      <c r="G520" s="53" t="s">
        <v>3073</v>
      </c>
      <c r="H520" s="54">
        <v>1074</v>
      </c>
      <c r="I520" s="53" t="s">
        <v>47</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2"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3591</v>
      </c>
      <c r="E521" s="53" t="s">
        <v>3071</v>
      </c>
      <c r="F521" s="342" t="s">
        <v>3546</v>
      </c>
      <c r="G521" s="53" t="s">
        <v>3075</v>
      </c>
      <c r="H521" s="54">
        <v>1075</v>
      </c>
      <c r="I521" s="53" t="s">
        <v>47</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2"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3591</v>
      </c>
      <c r="E522" s="53" t="s">
        <v>3072</v>
      </c>
      <c r="F522" s="342" t="s">
        <v>3546</v>
      </c>
      <c r="G522" s="53" t="s">
        <v>3076</v>
      </c>
      <c r="H522" s="54">
        <v>1076</v>
      </c>
      <c r="I522" s="53" t="s">
        <v>46</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2"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3591</v>
      </c>
      <c r="E523" s="53" t="s">
        <v>3069</v>
      </c>
      <c r="F523" s="342" t="s">
        <v>3546</v>
      </c>
      <c r="G523" s="53" t="s">
        <v>3074</v>
      </c>
      <c r="H523" s="54">
        <v>1077</v>
      </c>
      <c r="I523" s="53" t="s">
        <v>47</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2"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3592</v>
      </c>
      <c r="E524" s="53" t="s">
        <v>2631</v>
      </c>
      <c r="F524" s="342" t="s">
        <v>3547</v>
      </c>
      <c r="G524" s="53" t="s">
        <v>2637</v>
      </c>
      <c r="H524" s="54">
        <v>1078</v>
      </c>
      <c r="I524" s="53" t="s">
        <v>46</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2"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3592</v>
      </c>
      <c r="E525" s="53" t="s">
        <v>2632</v>
      </c>
      <c r="F525" s="342" t="s">
        <v>3547</v>
      </c>
      <c r="G525" s="53" t="s">
        <v>2640</v>
      </c>
      <c r="H525" s="54">
        <v>1079</v>
      </c>
      <c r="I525" s="53" t="s">
        <v>46</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2"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3592</v>
      </c>
      <c r="E526" s="53" t="s">
        <v>2633</v>
      </c>
      <c r="F526" s="342" t="s">
        <v>3547</v>
      </c>
      <c r="G526" s="53" t="s">
        <v>2641</v>
      </c>
      <c r="H526" s="54">
        <v>1080</v>
      </c>
      <c r="I526" s="53" t="s">
        <v>46</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2"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3592</v>
      </c>
      <c r="E527" s="53" t="s">
        <v>2634</v>
      </c>
      <c r="F527" s="342" t="s">
        <v>3547</v>
      </c>
      <c r="G527" s="53" t="s">
        <v>2638</v>
      </c>
      <c r="H527" s="54">
        <v>1081</v>
      </c>
      <c r="I527" s="53" t="s">
        <v>47</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2"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3592</v>
      </c>
      <c r="E528" s="53" t="s">
        <v>2635</v>
      </c>
      <c r="F528" s="342" t="s">
        <v>3547</v>
      </c>
      <c r="G528" s="53" t="s">
        <v>2639</v>
      </c>
      <c r="H528" s="54">
        <v>1082</v>
      </c>
      <c r="I528" s="53" t="s">
        <v>46</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2"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3592</v>
      </c>
      <c r="E529" s="53" t="s">
        <v>2636</v>
      </c>
      <c r="F529" s="342" t="s">
        <v>3547</v>
      </c>
      <c r="G529" s="53" t="s">
        <v>2642</v>
      </c>
      <c r="H529" s="54">
        <v>1083</v>
      </c>
      <c r="I529" s="53" t="s">
        <v>47</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2"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3592</v>
      </c>
      <c r="E530" s="53" t="s">
        <v>3070</v>
      </c>
      <c r="F530" s="342" t="s">
        <v>3547</v>
      </c>
      <c r="G530" s="53" t="s">
        <v>3073</v>
      </c>
      <c r="H530" s="54">
        <v>1084</v>
      </c>
      <c r="I530" s="53" t="s">
        <v>47</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2"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3592</v>
      </c>
      <c r="E531" s="53" t="s">
        <v>3071</v>
      </c>
      <c r="F531" s="342" t="s">
        <v>3547</v>
      </c>
      <c r="G531" s="53" t="s">
        <v>3075</v>
      </c>
      <c r="H531" s="54">
        <v>1085</v>
      </c>
      <c r="I531" s="53" t="s">
        <v>46</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2"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3592</v>
      </c>
      <c r="E532" s="53" t="s">
        <v>3072</v>
      </c>
      <c r="F532" s="342" t="s">
        <v>3547</v>
      </c>
      <c r="G532" s="53" t="s">
        <v>3076</v>
      </c>
      <c r="H532" s="54">
        <v>1086</v>
      </c>
      <c r="I532" s="53" t="s">
        <v>46</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2"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3592</v>
      </c>
      <c r="E533" s="53" t="s">
        <v>3069</v>
      </c>
      <c r="F533" s="342" t="s">
        <v>3547</v>
      </c>
      <c r="G533" s="53" t="s">
        <v>3074</v>
      </c>
      <c r="H533" s="54">
        <v>1087</v>
      </c>
      <c r="I533" s="53" t="s">
        <v>47</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2"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3593</v>
      </c>
      <c r="E534" s="53" t="s">
        <v>2631</v>
      </c>
      <c r="F534" s="342" t="s">
        <v>2920</v>
      </c>
      <c r="G534" s="53" t="s">
        <v>2637</v>
      </c>
      <c r="H534" s="54">
        <v>1088</v>
      </c>
      <c r="I534" s="53" t="s">
        <v>46</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2"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3593</v>
      </c>
      <c r="E535" s="53" t="s">
        <v>2632</v>
      </c>
      <c r="F535" s="342" t="s">
        <v>2920</v>
      </c>
      <c r="G535" s="53" t="s">
        <v>2640</v>
      </c>
      <c r="H535" s="54">
        <v>1089</v>
      </c>
      <c r="I535" s="53" t="s">
        <v>46</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2"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3593</v>
      </c>
      <c r="E536" s="53" t="s">
        <v>2633</v>
      </c>
      <c r="F536" s="342" t="s">
        <v>2920</v>
      </c>
      <c r="G536" s="53" t="s">
        <v>2641</v>
      </c>
      <c r="H536" s="54">
        <v>1090</v>
      </c>
      <c r="I536" s="53" t="s">
        <v>46</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2"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3593</v>
      </c>
      <c r="E537" s="53" t="s">
        <v>2634</v>
      </c>
      <c r="F537" s="342" t="s">
        <v>2920</v>
      </c>
      <c r="G537" s="53" t="s">
        <v>2638</v>
      </c>
      <c r="H537" s="54">
        <v>1091</v>
      </c>
      <c r="I537" s="53" t="s">
        <v>47</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2"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3593</v>
      </c>
      <c r="E538" s="53" t="s">
        <v>2635</v>
      </c>
      <c r="F538" s="342" t="s">
        <v>2920</v>
      </c>
      <c r="G538" s="53" t="s">
        <v>2639</v>
      </c>
      <c r="H538" s="54">
        <v>1092</v>
      </c>
      <c r="I538" s="53" t="s">
        <v>46</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2"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3593</v>
      </c>
      <c r="E539" s="53" t="s">
        <v>2636</v>
      </c>
      <c r="F539" s="342" t="s">
        <v>2920</v>
      </c>
      <c r="G539" s="53" t="s">
        <v>2642</v>
      </c>
      <c r="H539" s="54">
        <v>1093</v>
      </c>
      <c r="I539" s="53" t="s">
        <v>47</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2"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3593</v>
      </c>
      <c r="E540" s="53" t="s">
        <v>3070</v>
      </c>
      <c r="F540" s="342" t="s">
        <v>2920</v>
      </c>
      <c r="G540" s="53" t="s">
        <v>3073</v>
      </c>
      <c r="H540" s="54">
        <v>1094</v>
      </c>
      <c r="I540" s="53" t="s">
        <v>47</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2"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3593</v>
      </c>
      <c r="E541" s="53" t="s">
        <v>3071</v>
      </c>
      <c r="F541" s="342" t="s">
        <v>2920</v>
      </c>
      <c r="G541" s="53" t="s">
        <v>3075</v>
      </c>
      <c r="H541" s="54">
        <v>1095</v>
      </c>
      <c r="I541" s="53" t="s">
        <v>46</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2"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3593</v>
      </c>
      <c r="E542" s="53" t="s">
        <v>3072</v>
      </c>
      <c r="F542" s="342" t="s">
        <v>2920</v>
      </c>
      <c r="G542" s="53" t="s">
        <v>3076</v>
      </c>
      <c r="H542" s="54">
        <v>1096</v>
      </c>
      <c r="I542" s="53" t="s">
        <v>46</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2"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3593</v>
      </c>
      <c r="E543" s="53" t="s">
        <v>3069</v>
      </c>
      <c r="F543" s="342" t="s">
        <v>2920</v>
      </c>
      <c r="G543" s="53" t="s">
        <v>3074</v>
      </c>
      <c r="H543" s="54">
        <v>1097</v>
      </c>
      <c r="I543" s="53" t="s">
        <v>47</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2"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3594</v>
      </c>
      <c r="E544" s="53" t="s">
        <v>2631</v>
      </c>
      <c r="F544" s="342" t="s">
        <v>3548</v>
      </c>
      <c r="G544" s="53" t="s">
        <v>2637</v>
      </c>
      <c r="H544" s="54">
        <v>1098</v>
      </c>
      <c r="I544" s="53" t="s">
        <v>46</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2"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3594</v>
      </c>
      <c r="E545" s="53" t="s">
        <v>2632</v>
      </c>
      <c r="F545" s="342" t="s">
        <v>3548</v>
      </c>
      <c r="G545" s="53" t="s">
        <v>2640</v>
      </c>
      <c r="H545" s="54">
        <v>1099</v>
      </c>
      <c r="I545" s="53" t="s">
        <v>46</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2"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3594</v>
      </c>
      <c r="E546" s="53" t="s">
        <v>2633</v>
      </c>
      <c r="F546" s="342" t="s">
        <v>3548</v>
      </c>
      <c r="G546" s="53" t="s">
        <v>2641</v>
      </c>
      <c r="H546" s="54">
        <v>1100</v>
      </c>
      <c r="I546" s="53" t="s">
        <v>46</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2"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3594</v>
      </c>
      <c r="E547" s="53" t="s">
        <v>2634</v>
      </c>
      <c r="F547" s="342" t="s">
        <v>3548</v>
      </c>
      <c r="G547" s="53" t="s">
        <v>2638</v>
      </c>
      <c r="H547" s="54">
        <v>1101</v>
      </c>
      <c r="I547" s="53" t="s">
        <v>47</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2"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3594</v>
      </c>
      <c r="E548" s="53" t="s">
        <v>2635</v>
      </c>
      <c r="F548" s="342" t="s">
        <v>3548</v>
      </c>
      <c r="G548" s="53" t="s">
        <v>2639</v>
      </c>
      <c r="H548" s="54">
        <v>1102</v>
      </c>
      <c r="I548" s="53" t="s">
        <v>46</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2"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3594</v>
      </c>
      <c r="E549" s="53" t="s">
        <v>2636</v>
      </c>
      <c r="F549" s="342" t="s">
        <v>3548</v>
      </c>
      <c r="G549" s="53" t="s">
        <v>2642</v>
      </c>
      <c r="H549" s="54">
        <v>1103</v>
      </c>
      <c r="I549" s="53" t="s">
        <v>47</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2"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3594</v>
      </c>
      <c r="E550" s="53" t="s">
        <v>3070</v>
      </c>
      <c r="F550" s="342" t="s">
        <v>3548</v>
      </c>
      <c r="G550" s="53" t="s">
        <v>3073</v>
      </c>
      <c r="H550" s="54">
        <v>1104</v>
      </c>
      <c r="I550" s="53" t="s">
        <v>47</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2"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3594</v>
      </c>
      <c r="E551" s="53" t="s">
        <v>3071</v>
      </c>
      <c r="F551" s="342" t="s">
        <v>3548</v>
      </c>
      <c r="G551" s="53" t="s">
        <v>3075</v>
      </c>
      <c r="H551" s="54">
        <v>1105</v>
      </c>
      <c r="I551" s="53" t="s">
        <v>46</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2"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3594</v>
      </c>
      <c r="E552" s="53" t="s">
        <v>3072</v>
      </c>
      <c r="F552" s="342" t="s">
        <v>3548</v>
      </c>
      <c r="G552" s="53" t="s">
        <v>3076</v>
      </c>
      <c r="H552" s="54">
        <v>1106</v>
      </c>
      <c r="I552" s="53" t="s">
        <v>46</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2"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3594</v>
      </c>
      <c r="E553" s="53" t="s">
        <v>3069</v>
      </c>
      <c r="F553" s="342" t="s">
        <v>3548</v>
      </c>
      <c r="G553" s="53" t="s">
        <v>3074</v>
      </c>
      <c r="H553" s="54">
        <v>1107</v>
      </c>
      <c r="I553" s="53" t="s">
        <v>47</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2"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3595</v>
      </c>
      <c r="E554" s="53" t="s">
        <v>2631</v>
      </c>
      <c r="F554" s="342" t="s">
        <v>3549</v>
      </c>
      <c r="G554" s="53" t="s">
        <v>2637</v>
      </c>
      <c r="H554" s="54">
        <v>1108</v>
      </c>
      <c r="I554" s="53" t="s">
        <v>46</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2"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3595</v>
      </c>
      <c r="E555" s="53" t="s">
        <v>2632</v>
      </c>
      <c r="F555" s="342" t="s">
        <v>3549</v>
      </c>
      <c r="G555" s="53" t="s">
        <v>2640</v>
      </c>
      <c r="H555" s="54">
        <v>1109</v>
      </c>
      <c r="I555" s="53" t="s">
        <v>47</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2"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3595</v>
      </c>
      <c r="E556" s="53" t="s">
        <v>2633</v>
      </c>
      <c r="F556" s="342" t="s">
        <v>3549</v>
      </c>
      <c r="G556" s="53" t="s">
        <v>2641</v>
      </c>
      <c r="H556" s="54">
        <v>1110</v>
      </c>
      <c r="I556" s="53" t="s">
        <v>46</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2"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3595</v>
      </c>
      <c r="E557" s="53" t="s">
        <v>2634</v>
      </c>
      <c r="F557" s="342" t="s">
        <v>3549</v>
      </c>
      <c r="G557" s="53" t="s">
        <v>2638</v>
      </c>
      <c r="H557" s="54">
        <v>1111</v>
      </c>
      <c r="I557" s="53" t="s">
        <v>47</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2"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3595</v>
      </c>
      <c r="E558" s="53" t="s">
        <v>2635</v>
      </c>
      <c r="F558" s="342" t="s">
        <v>3549</v>
      </c>
      <c r="G558" s="53" t="s">
        <v>2639</v>
      </c>
      <c r="H558" s="54">
        <v>1112</v>
      </c>
      <c r="I558" s="53" t="s">
        <v>46</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2"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3595</v>
      </c>
      <c r="E559" s="53" t="s">
        <v>2636</v>
      </c>
      <c r="F559" s="342" t="s">
        <v>3549</v>
      </c>
      <c r="G559" s="53" t="s">
        <v>2642</v>
      </c>
      <c r="H559" s="54">
        <v>1113</v>
      </c>
      <c r="I559" s="53" t="s">
        <v>47</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2"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3595</v>
      </c>
      <c r="E560" s="53" t="s">
        <v>3070</v>
      </c>
      <c r="F560" s="342" t="s">
        <v>3549</v>
      </c>
      <c r="G560" s="53" t="s">
        <v>3073</v>
      </c>
      <c r="H560" s="54">
        <v>1114</v>
      </c>
      <c r="I560" s="53" t="s">
        <v>47</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2"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3595</v>
      </c>
      <c r="E561" s="53" t="s">
        <v>3071</v>
      </c>
      <c r="F561" s="342" t="s">
        <v>3549</v>
      </c>
      <c r="G561" s="53" t="s">
        <v>3075</v>
      </c>
      <c r="H561" s="54">
        <v>1115</v>
      </c>
      <c r="I561" s="53" t="s">
        <v>47</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2"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3595</v>
      </c>
      <c r="E562" s="53" t="s">
        <v>3072</v>
      </c>
      <c r="F562" s="342" t="s">
        <v>3549</v>
      </c>
      <c r="G562" s="53" t="s">
        <v>3076</v>
      </c>
      <c r="H562" s="54">
        <v>1116</v>
      </c>
      <c r="I562" s="53" t="s">
        <v>46</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2"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3595</v>
      </c>
      <c r="E563" s="53" t="s">
        <v>3069</v>
      </c>
      <c r="F563" s="342" t="s">
        <v>3549</v>
      </c>
      <c r="G563" s="53" t="s">
        <v>3074</v>
      </c>
      <c r="H563" s="54">
        <v>1117</v>
      </c>
      <c r="I563" s="53" t="s">
        <v>47</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2"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3596</v>
      </c>
      <c r="E564" s="53" t="s">
        <v>2631</v>
      </c>
      <c r="F564" s="342" t="s">
        <v>3550</v>
      </c>
      <c r="G564" s="53" t="s">
        <v>2637</v>
      </c>
      <c r="H564" s="54">
        <v>1118</v>
      </c>
      <c r="I564" s="53" t="s">
        <v>46</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2"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3596</v>
      </c>
      <c r="E565" s="53" t="s">
        <v>2632</v>
      </c>
      <c r="F565" s="342" t="s">
        <v>3550</v>
      </c>
      <c r="G565" s="53" t="s">
        <v>2640</v>
      </c>
      <c r="H565" s="54">
        <v>1119</v>
      </c>
      <c r="I565" s="53" t="s">
        <v>47</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2"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3596</v>
      </c>
      <c r="E566" s="53" t="s">
        <v>2633</v>
      </c>
      <c r="F566" s="342" t="s">
        <v>3550</v>
      </c>
      <c r="G566" s="53" t="s">
        <v>2641</v>
      </c>
      <c r="H566" s="54">
        <v>1120</v>
      </c>
      <c r="I566" s="53" t="s">
        <v>46</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2"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3596</v>
      </c>
      <c r="E567" s="53" t="s">
        <v>2634</v>
      </c>
      <c r="F567" s="342" t="s">
        <v>3550</v>
      </c>
      <c r="G567" s="53" t="s">
        <v>2638</v>
      </c>
      <c r="H567" s="54">
        <v>1121</v>
      </c>
      <c r="I567" s="53" t="s">
        <v>47</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2"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3596</v>
      </c>
      <c r="E568" s="53" t="s">
        <v>2635</v>
      </c>
      <c r="F568" s="342" t="s">
        <v>3550</v>
      </c>
      <c r="G568" s="53" t="s">
        <v>2639</v>
      </c>
      <c r="H568" s="54">
        <v>1122</v>
      </c>
      <c r="I568" s="53" t="s">
        <v>46</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2"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3596</v>
      </c>
      <c r="E569" s="53" t="s">
        <v>2636</v>
      </c>
      <c r="F569" s="342" t="s">
        <v>3550</v>
      </c>
      <c r="G569" s="53" t="s">
        <v>2642</v>
      </c>
      <c r="H569" s="54">
        <v>1123</v>
      </c>
      <c r="I569" s="53" t="s">
        <v>47</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2"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3596</v>
      </c>
      <c r="E570" s="53" t="s">
        <v>3070</v>
      </c>
      <c r="F570" s="342" t="s">
        <v>3550</v>
      </c>
      <c r="G570" s="53" t="s">
        <v>3073</v>
      </c>
      <c r="H570" s="54">
        <v>1124</v>
      </c>
      <c r="I570" s="53" t="s">
        <v>47</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2"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3596</v>
      </c>
      <c r="E571" s="53" t="s">
        <v>3071</v>
      </c>
      <c r="F571" s="342" t="s">
        <v>3550</v>
      </c>
      <c r="G571" s="53" t="s">
        <v>3075</v>
      </c>
      <c r="H571" s="54">
        <v>1125</v>
      </c>
      <c r="I571" s="53" t="s">
        <v>47</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2"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3596</v>
      </c>
      <c r="E572" s="53" t="s">
        <v>3072</v>
      </c>
      <c r="F572" s="342" t="s">
        <v>3550</v>
      </c>
      <c r="G572" s="53" t="s">
        <v>3076</v>
      </c>
      <c r="H572" s="54">
        <v>1126</v>
      </c>
      <c r="I572" s="53" t="s">
        <v>46</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2"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3596</v>
      </c>
      <c r="E573" s="53" t="s">
        <v>3069</v>
      </c>
      <c r="F573" s="342" t="s">
        <v>3550</v>
      </c>
      <c r="G573" s="53" t="s">
        <v>3074</v>
      </c>
      <c r="H573" s="54">
        <v>1127</v>
      </c>
      <c r="I573" s="53" t="s">
        <v>47</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2"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3597</v>
      </c>
      <c r="E574" s="53" t="s">
        <v>2631</v>
      </c>
      <c r="F574" s="342" t="s">
        <v>3551</v>
      </c>
      <c r="G574" s="53" t="s">
        <v>2637</v>
      </c>
      <c r="H574" s="54">
        <v>1128</v>
      </c>
      <c r="I574" s="53" t="s">
        <v>46</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2"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3597</v>
      </c>
      <c r="E575" s="53" t="s">
        <v>2632</v>
      </c>
      <c r="F575" s="342" t="s">
        <v>3551</v>
      </c>
      <c r="G575" s="53" t="s">
        <v>2640</v>
      </c>
      <c r="H575" s="54">
        <v>1129</v>
      </c>
      <c r="I575" s="53" t="s">
        <v>47</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2"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3597</v>
      </c>
      <c r="E576" s="53" t="s">
        <v>2633</v>
      </c>
      <c r="F576" s="342" t="s">
        <v>3551</v>
      </c>
      <c r="G576" s="53" t="s">
        <v>2641</v>
      </c>
      <c r="H576" s="54">
        <v>1130</v>
      </c>
      <c r="I576" s="53" t="s">
        <v>46</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2"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3597</v>
      </c>
      <c r="E577" s="53" t="s">
        <v>2634</v>
      </c>
      <c r="F577" s="342" t="s">
        <v>3551</v>
      </c>
      <c r="G577" s="53" t="s">
        <v>2638</v>
      </c>
      <c r="H577" s="54">
        <v>1131</v>
      </c>
      <c r="I577" s="53" t="s">
        <v>47</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2"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3597</v>
      </c>
      <c r="E578" s="53" t="s">
        <v>2635</v>
      </c>
      <c r="F578" s="342" t="s">
        <v>3551</v>
      </c>
      <c r="G578" s="53" t="s">
        <v>2639</v>
      </c>
      <c r="H578" s="54">
        <v>1132</v>
      </c>
      <c r="I578" s="53" t="s">
        <v>46</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2"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3597</v>
      </c>
      <c r="E579" s="53" t="s">
        <v>2636</v>
      </c>
      <c r="F579" s="342" t="s">
        <v>3551</v>
      </c>
      <c r="G579" s="53" t="s">
        <v>2642</v>
      </c>
      <c r="H579" s="54">
        <v>1133</v>
      </c>
      <c r="I579" s="53" t="s">
        <v>47</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2"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3597</v>
      </c>
      <c r="E580" s="53" t="s">
        <v>3070</v>
      </c>
      <c r="F580" s="342" t="s">
        <v>3551</v>
      </c>
      <c r="G580" s="53" t="s">
        <v>3073</v>
      </c>
      <c r="H580" s="54">
        <v>1134</v>
      </c>
      <c r="I580" s="53" t="s">
        <v>47</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2"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3597</v>
      </c>
      <c r="E581" s="53" t="s">
        <v>3071</v>
      </c>
      <c r="F581" s="342" t="s">
        <v>3551</v>
      </c>
      <c r="G581" s="53" t="s">
        <v>3075</v>
      </c>
      <c r="H581" s="54">
        <v>1135</v>
      </c>
      <c r="I581" s="53" t="s">
        <v>47</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2"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3597</v>
      </c>
      <c r="E582" s="53" t="s">
        <v>3072</v>
      </c>
      <c r="F582" s="342" t="s">
        <v>3551</v>
      </c>
      <c r="G582" s="53" t="s">
        <v>3076</v>
      </c>
      <c r="H582" s="54">
        <v>1136</v>
      </c>
      <c r="I582" s="53" t="s">
        <v>46</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2"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3597</v>
      </c>
      <c r="E583" s="53" t="s">
        <v>3069</v>
      </c>
      <c r="F583" s="342" t="s">
        <v>3551</v>
      </c>
      <c r="G583" s="53" t="s">
        <v>3074</v>
      </c>
      <c r="H583" s="54">
        <v>1137</v>
      </c>
      <c r="I583" s="53" t="s">
        <v>47</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2"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3598</v>
      </c>
      <c r="E584" s="53" t="s">
        <v>2631</v>
      </c>
      <c r="F584" s="342" t="s">
        <v>3552</v>
      </c>
      <c r="G584" s="53" t="s">
        <v>2637</v>
      </c>
      <c r="H584" s="54">
        <v>1138</v>
      </c>
      <c r="I584" s="53" t="s">
        <v>46</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2"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3598</v>
      </c>
      <c r="E585" s="53" t="s">
        <v>2632</v>
      </c>
      <c r="F585" s="342" t="s">
        <v>3552</v>
      </c>
      <c r="G585" s="53" t="s">
        <v>2640</v>
      </c>
      <c r="H585" s="54">
        <v>1139</v>
      </c>
      <c r="I585" s="53" t="s">
        <v>46</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2"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3598</v>
      </c>
      <c r="E586" s="53" t="s">
        <v>2633</v>
      </c>
      <c r="F586" s="342" t="s">
        <v>3552</v>
      </c>
      <c r="G586" s="53" t="s">
        <v>2641</v>
      </c>
      <c r="H586" s="54">
        <v>1140</v>
      </c>
      <c r="I586" s="53" t="s">
        <v>46</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2"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3598</v>
      </c>
      <c r="E587" s="53" t="s">
        <v>2634</v>
      </c>
      <c r="F587" s="342" t="s">
        <v>3552</v>
      </c>
      <c r="G587" s="53" t="s">
        <v>2638</v>
      </c>
      <c r="H587" s="54">
        <v>1141</v>
      </c>
      <c r="I587" s="53" t="s">
        <v>47</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2"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3598</v>
      </c>
      <c r="E588" s="53" t="s">
        <v>2635</v>
      </c>
      <c r="F588" s="342" t="s">
        <v>3552</v>
      </c>
      <c r="G588" s="53" t="s">
        <v>2639</v>
      </c>
      <c r="H588" s="54">
        <v>1142</v>
      </c>
      <c r="I588" s="53" t="s">
        <v>46</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2"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3598</v>
      </c>
      <c r="E589" s="53" t="s">
        <v>2636</v>
      </c>
      <c r="F589" s="342" t="s">
        <v>3552</v>
      </c>
      <c r="G589" s="53" t="s">
        <v>2642</v>
      </c>
      <c r="H589" s="54">
        <v>1143</v>
      </c>
      <c r="I589" s="53" t="s">
        <v>47</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2"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3598</v>
      </c>
      <c r="E590" s="53" t="s">
        <v>3070</v>
      </c>
      <c r="F590" s="342" t="s">
        <v>3552</v>
      </c>
      <c r="G590" s="53" t="s">
        <v>3073</v>
      </c>
      <c r="H590" s="54">
        <v>1144</v>
      </c>
      <c r="I590" s="53" t="s">
        <v>47</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2"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3598</v>
      </c>
      <c r="E591" s="53" t="s">
        <v>3071</v>
      </c>
      <c r="F591" s="342" t="s">
        <v>3552</v>
      </c>
      <c r="G591" s="53" t="s">
        <v>3075</v>
      </c>
      <c r="H591" s="54">
        <v>1145</v>
      </c>
      <c r="I591" s="53" t="s">
        <v>47</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2"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3598</v>
      </c>
      <c r="E592" s="53" t="s">
        <v>3072</v>
      </c>
      <c r="F592" s="342" t="s">
        <v>3552</v>
      </c>
      <c r="G592" s="53" t="s">
        <v>3076</v>
      </c>
      <c r="H592" s="54">
        <v>1146</v>
      </c>
      <c r="I592" s="53" t="s">
        <v>46</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2"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3598</v>
      </c>
      <c r="E593" s="53" t="s">
        <v>3069</v>
      </c>
      <c r="F593" s="342" t="s">
        <v>3552</v>
      </c>
      <c r="G593" s="53" t="s">
        <v>3074</v>
      </c>
      <c r="H593" s="54">
        <v>1147</v>
      </c>
      <c r="I593" s="53" t="s">
        <v>47</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2"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3599</v>
      </c>
      <c r="E594" s="53" t="s">
        <v>2631</v>
      </c>
      <c r="F594" s="342" t="s">
        <v>3553</v>
      </c>
      <c r="G594" s="53" t="s">
        <v>2637</v>
      </c>
      <c r="H594" s="54">
        <v>1148</v>
      </c>
      <c r="I594" s="53" t="s">
        <v>46</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2"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3599</v>
      </c>
      <c r="E595" s="53" t="s">
        <v>2632</v>
      </c>
      <c r="F595" s="342" t="s">
        <v>3553</v>
      </c>
      <c r="G595" s="53" t="s">
        <v>2640</v>
      </c>
      <c r="H595" s="54">
        <v>1149</v>
      </c>
      <c r="I595" s="53" t="s">
        <v>46</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2"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3599</v>
      </c>
      <c r="E596" s="53" t="s">
        <v>2633</v>
      </c>
      <c r="F596" s="342" t="s">
        <v>3553</v>
      </c>
      <c r="G596" s="53" t="s">
        <v>2641</v>
      </c>
      <c r="H596" s="54">
        <v>1150</v>
      </c>
      <c r="I596" s="53" t="s">
        <v>46</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2"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3599</v>
      </c>
      <c r="E597" s="53" t="s">
        <v>2634</v>
      </c>
      <c r="F597" s="342" t="s">
        <v>3553</v>
      </c>
      <c r="G597" s="53" t="s">
        <v>2638</v>
      </c>
      <c r="H597" s="54">
        <v>1151</v>
      </c>
      <c r="I597" s="53" t="s">
        <v>47</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2"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3599</v>
      </c>
      <c r="E598" s="53" t="s">
        <v>2635</v>
      </c>
      <c r="F598" s="342" t="s">
        <v>3553</v>
      </c>
      <c r="G598" s="53" t="s">
        <v>2639</v>
      </c>
      <c r="H598" s="54">
        <v>1152</v>
      </c>
      <c r="I598" s="53" t="s">
        <v>46</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2"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3599</v>
      </c>
      <c r="E599" s="53" t="s">
        <v>2636</v>
      </c>
      <c r="F599" s="342" t="s">
        <v>3553</v>
      </c>
      <c r="G599" s="53" t="s">
        <v>2642</v>
      </c>
      <c r="H599" s="54">
        <v>1153</v>
      </c>
      <c r="I599" s="53" t="s">
        <v>47</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2"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3599</v>
      </c>
      <c r="E600" s="53" t="s">
        <v>3070</v>
      </c>
      <c r="F600" s="342" t="s">
        <v>3553</v>
      </c>
      <c r="G600" s="53" t="s">
        <v>3073</v>
      </c>
      <c r="H600" s="54">
        <v>1154</v>
      </c>
      <c r="I600" s="53" t="s">
        <v>47</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2"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3599</v>
      </c>
      <c r="E601" s="53" t="s">
        <v>3071</v>
      </c>
      <c r="F601" s="342" t="s">
        <v>3553</v>
      </c>
      <c r="G601" s="53" t="s">
        <v>3075</v>
      </c>
      <c r="H601" s="54">
        <v>1155</v>
      </c>
      <c r="I601" s="53" t="s">
        <v>46</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2"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3599</v>
      </c>
      <c r="E602" s="53" t="s">
        <v>3072</v>
      </c>
      <c r="F602" s="342" t="s">
        <v>3553</v>
      </c>
      <c r="G602" s="53" t="s">
        <v>3076</v>
      </c>
      <c r="H602" s="54">
        <v>1156</v>
      </c>
      <c r="I602" s="53" t="s">
        <v>46</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2"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3599</v>
      </c>
      <c r="E603" s="53" t="s">
        <v>3069</v>
      </c>
      <c r="F603" s="342" t="s">
        <v>3553</v>
      </c>
      <c r="G603" s="53" t="s">
        <v>3074</v>
      </c>
      <c r="H603" s="54">
        <v>1157</v>
      </c>
      <c r="I603" s="53" t="s">
        <v>47</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2"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3600</v>
      </c>
      <c r="E604" s="53" t="s">
        <v>2631</v>
      </c>
      <c r="F604" s="342" t="s">
        <v>3554</v>
      </c>
      <c r="G604" s="53" t="s">
        <v>2637</v>
      </c>
      <c r="H604" s="54">
        <v>1158</v>
      </c>
      <c r="I604" s="53" t="s">
        <v>46</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2"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3600</v>
      </c>
      <c r="E605" s="53" t="s">
        <v>2632</v>
      </c>
      <c r="F605" s="342" t="s">
        <v>3554</v>
      </c>
      <c r="G605" s="53" t="s">
        <v>2640</v>
      </c>
      <c r="H605" s="54">
        <v>1159</v>
      </c>
      <c r="I605" s="53" t="s">
        <v>46</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2"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3600</v>
      </c>
      <c r="E606" s="53" t="s">
        <v>2633</v>
      </c>
      <c r="F606" s="342" t="s">
        <v>3554</v>
      </c>
      <c r="G606" s="53" t="s">
        <v>2641</v>
      </c>
      <c r="H606" s="54">
        <v>1160</v>
      </c>
      <c r="I606" s="53" t="s">
        <v>46</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2"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3600</v>
      </c>
      <c r="E607" s="53" t="s">
        <v>2634</v>
      </c>
      <c r="F607" s="342" t="s">
        <v>3554</v>
      </c>
      <c r="G607" s="53" t="s">
        <v>2638</v>
      </c>
      <c r="H607" s="54">
        <v>1161</v>
      </c>
      <c r="I607" s="53" t="s">
        <v>47</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2"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3600</v>
      </c>
      <c r="E608" s="53" t="s">
        <v>2635</v>
      </c>
      <c r="F608" s="342" t="s">
        <v>3554</v>
      </c>
      <c r="G608" s="53" t="s">
        <v>2639</v>
      </c>
      <c r="H608" s="54">
        <v>1162</v>
      </c>
      <c r="I608" s="53" t="s">
        <v>46</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2"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3600</v>
      </c>
      <c r="E609" s="53" t="s">
        <v>2636</v>
      </c>
      <c r="F609" s="342" t="s">
        <v>3554</v>
      </c>
      <c r="G609" s="53" t="s">
        <v>2642</v>
      </c>
      <c r="H609" s="54">
        <v>1163</v>
      </c>
      <c r="I609" s="53" t="s">
        <v>47</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2"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3600</v>
      </c>
      <c r="E610" s="53" t="s">
        <v>3070</v>
      </c>
      <c r="F610" s="342" t="s">
        <v>3554</v>
      </c>
      <c r="G610" s="53" t="s">
        <v>3073</v>
      </c>
      <c r="H610" s="54">
        <v>1164</v>
      </c>
      <c r="I610" s="53" t="s">
        <v>47</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2"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3600</v>
      </c>
      <c r="E611" s="53" t="s">
        <v>3071</v>
      </c>
      <c r="F611" s="342" t="s">
        <v>3554</v>
      </c>
      <c r="G611" s="53" t="s">
        <v>3075</v>
      </c>
      <c r="H611" s="54">
        <v>1165</v>
      </c>
      <c r="I611" s="53" t="s">
        <v>46</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2"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3600</v>
      </c>
      <c r="E612" s="53" t="s">
        <v>3072</v>
      </c>
      <c r="F612" s="342" t="s">
        <v>3554</v>
      </c>
      <c r="G612" s="53" t="s">
        <v>3076</v>
      </c>
      <c r="H612" s="54">
        <v>1166</v>
      </c>
      <c r="I612" s="53" t="s">
        <v>46</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2"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3600</v>
      </c>
      <c r="E613" s="53" t="s">
        <v>3069</v>
      </c>
      <c r="F613" s="342" t="s">
        <v>3554</v>
      </c>
      <c r="G613" s="53" t="s">
        <v>3074</v>
      </c>
      <c r="H613" s="54">
        <v>1167</v>
      </c>
      <c r="I613" s="53" t="s">
        <v>47</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2"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3601</v>
      </c>
      <c r="E614" s="53" t="s">
        <v>2631</v>
      </c>
      <c r="F614" s="342" t="s">
        <v>3555</v>
      </c>
      <c r="G614" s="53" t="s">
        <v>2637</v>
      </c>
      <c r="H614" s="54">
        <v>1168</v>
      </c>
      <c r="I614" s="53" t="s">
        <v>46</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2"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3601</v>
      </c>
      <c r="E615" s="53" t="s">
        <v>2632</v>
      </c>
      <c r="F615" s="342" t="s">
        <v>3555</v>
      </c>
      <c r="G615" s="53" t="s">
        <v>2640</v>
      </c>
      <c r="H615" s="54">
        <v>1169</v>
      </c>
      <c r="I615" s="53" t="s">
        <v>46</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2"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3601</v>
      </c>
      <c r="E616" s="53" t="s">
        <v>2633</v>
      </c>
      <c r="F616" s="342" t="s">
        <v>3555</v>
      </c>
      <c r="G616" s="53" t="s">
        <v>2641</v>
      </c>
      <c r="H616" s="54">
        <v>1170</v>
      </c>
      <c r="I616" s="53" t="s">
        <v>46</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2"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3601</v>
      </c>
      <c r="E617" s="53" t="s">
        <v>2634</v>
      </c>
      <c r="F617" s="342" t="s">
        <v>3555</v>
      </c>
      <c r="G617" s="53" t="s">
        <v>2638</v>
      </c>
      <c r="H617" s="54">
        <v>1171</v>
      </c>
      <c r="I617" s="53" t="s">
        <v>47</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2"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3601</v>
      </c>
      <c r="E618" s="53" t="s">
        <v>2635</v>
      </c>
      <c r="F618" s="342" t="s">
        <v>3555</v>
      </c>
      <c r="G618" s="53" t="s">
        <v>2639</v>
      </c>
      <c r="H618" s="54">
        <v>1172</v>
      </c>
      <c r="I618" s="53" t="s">
        <v>46</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2"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3601</v>
      </c>
      <c r="E619" s="53" t="s">
        <v>2636</v>
      </c>
      <c r="F619" s="342" t="s">
        <v>3555</v>
      </c>
      <c r="G619" s="53" t="s">
        <v>2642</v>
      </c>
      <c r="H619" s="54">
        <v>1173</v>
      </c>
      <c r="I619" s="53" t="s">
        <v>47</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2"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3601</v>
      </c>
      <c r="E620" s="53" t="s">
        <v>3070</v>
      </c>
      <c r="F620" s="342" t="s">
        <v>3555</v>
      </c>
      <c r="G620" s="53" t="s">
        <v>3073</v>
      </c>
      <c r="H620" s="54">
        <v>1174</v>
      </c>
      <c r="I620" s="53" t="s">
        <v>47</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2"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3601</v>
      </c>
      <c r="E621" s="53" t="s">
        <v>3071</v>
      </c>
      <c r="F621" s="342" t="s">
        <v>3555</v>
      </c>
      <c r="G621" s="53" t="s">
        <v>3075</v>
      </c>
      <c r="H621" s="54">
        <v>1175</v>
      </c>
      <c r="I621" s="53" t="s">
        <v>46</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2"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3601</v>
      </c>
      <c r="E622" s="53" t="s">
        <v>3072</v>
      </c>
      <c r="F622" s="342" t="s">
        <v>3555</v>
      </c>
      <c r="G622" s="53" t="s">
        <v>3076</v>
      </c>
      <c r="H622" s="54">
        <v>1176</v>
      </c>
      <c r="I622" s="53" t="s">
        <v>46</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2"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3601</v>
      </c>
      <c r="E623" s="53" t="s">
        <v>3069</v>
      </c>
      <c r="F623" s="342" t="s">
        <v>3555</v>
      </c>
      <c r="G623" s="53" t="s">
        <v>3074</v>
      </c>
      <c r="H623" s="54">
        <v>1177</v>
      </c>
      <c r="I623" s="53" t="s">
        <v>47</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2"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3602</v>
      </c>
      <c r="E624" s="53" t="s">
        <v>2631</v>
      </c>
      <c r="F624" s="342" t="s">
        <v>3556</v>
      </c>
      <c r="G624" s="53" t="s">
        <v>2637</v>
      </c>
      <c r="H624" s="54">
        <v>1178</v>
      </c>
      <c r="I624" s="9" t="s">
        <v>47</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2"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3602</v>
      </c>
      <c r="E625" s="53" t="s">
        <v>2632</v>
      </c>
      <c r="F625" s="342" t="s">
        <v>3556</v>
      </c>
      <c r="G625" s="53" t="s">
        <v>2640</v>
      </c>
      <c r="H625" s="54">
        <v>1179</v>
      </c>
      <c r="I625" s="53" t="s">
        <v>47</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2"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3602</v>
      </c>
      <c r="E626" s="53" t="s">
        <v>2633</v>
      </c>
      <c r="F626" s="342" t="s">
        <v>3556</v>
      </c>
      <c r="G626" s="53" t="s">
        <v>2641</v>
      </c>
      <c r="H626" s="54">
        <v>1180</v>
      </c>
      <c r="I626" s="53" t="s">
        <v>46</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2"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3602</v>
      </c>
      <c r="E627" s="53" t="s">
        <v>2634</v>
      </c>
      <c r="F627" s="342" t="s">
        <v>3556</v>
      </c>
      <c r="G627" s="53" t="s">
        <v>2638</v>
      </c>
      <c r="H627" s="54">
        <v>1181</v>
      </c>
      <c r="I627" s="53" t="s">
        <v>47</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2"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3602</v>
      </c>
      <c r="E628" s="53" t="s">
        <v>2635</v>
      </c>
      <c r="F628" s="342" t="s">
        <v>3556</v>
      </c>
      <c r="G628" s="53" t="s">
        <v>2639</v>
      </c>
      <c r="H628" s="54">
        <v>1182</v>
      </c>
      <c r="I628" s="53" t="s">
        <v>47</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2"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3602</v>
      </c>
      <c r="E629" s="53" t="s">
        <v>2636</v>
      </c>
      <c r="F629" s="342" t="s">
        <v>3556</v>
      </c>
      <c r="G629" s="53" t="s">
        <v>2642</v>
      </c>
      <c r="H629" s="54">
        <v>1183</v>
      </c>
      <c r="I629" s="53" t="s">
        <v>47</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2"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3602</v>
      </c>
      <c r="E630" s="53" t="s">
        <v>3070</v>
      </c>
      <c r="F630" s="342" t="s">
        <v>3556</v>
      </c>
      <c r="G630" s="53" t="s">
        <v>3073</v>
      </c>
      <c r="H630" s="54">
        <v>1184</v>
      </c>
      <c r="I630" s="53" t="s">
        <v>47</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2"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3602</v>
      </c>
      <c r="E631" s="53" t="s">
        <v>3071</v>
      </c>
      <c r="F631" s="342" t="s">
        <v>3556</v>
      </c>
      <c r="G631" s="53" t="s">
        <v>3075</v>
      </c>
      <c r="H631" s="54">
        <v>1185</v>
      </c>
      <c r="I631" s="53" t="s">
        <v>47</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2"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3602</v>
      </c>
      <c r="E632" s="53" t="s">
        <v>3072</v>
      </c>
      <c r="F632" s="342" t="s">
        <v>3556</v>
      </c>
      <c r="G632" s="53" t="s">
        <v>3076</v>
      </c>
      <c r="H632" s="54">
        <v>1186</v>
      </c>
      <c r="I632" s="53" t="s">
        <v>47</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2"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3602</v>
      </c>
      <c r="E633" s="53" t="s">
        <v>3069</v>
      </c>
      <c r="F633" s="342" t="s">
        <v>3556</v>
      </c>
      <c r="G633" s="53" t="s">
        <v>3074</v>
      </c>
      <c r="H633" s="54">
        <v>1187</v>
      </c>
      <c r="I633" s="53" t="s">
        <v>47</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2"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3603</v>
      </c>
      <c r="E634" s="53" t="s">
        <v>2631</v>
      </c>
      <c r="F634" s="342" t="s">
        <v>3606</v>
      </c>
      <c r="G634" s="53" t="s">
        <v>2637</v>
      </c>
      <c r="H634" s="54">
        <v>1188</v>
      </c>
      <c r="I634" s="53" t="s">
        <v>46</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2"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3603</v>
      </c>
      <c r="E635" s="53" t="s">
        <v>2632</v>
      </c>
      <c r="F635" s="342" t="s">
        <v>3606</v>
      </c>
      <c r="G635" s="53" t="s">
        <v>2640</v>
      </c>
      <c r="H635" s="54">
        <v>1189</v>
      </c>
      <c r="I635" s="53" t="s">
        <v>47</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2"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3603</v>
      </c>
      <c r="E636" s="53" t="s">
        <v>2633</v>
      </c>
      <c r="F636" s="342" t="s">
        <v>3606</v>
      </c>
      <c r="G636" s="53" t="s">
        <v>2641</v>
      </c>
      <c r="H636" s="54">
        <v>1190</v>
      </c>
      <c r="I636" s="53" t="s">
        <v>47</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2"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3603</v>
      </c>
      <c r="E637" s="53" t="s">
        <v>2634</v>
      </c>
      <c r="F637" s="342" t="s">
        <v>3606</v>
      </c>
      <c r="G637" s="53" t="s">
        <v>2638</v>
      </c>
      <c r="H637" s="54">
        <v>1191</v>
      </c>
      <c r="I637" s="53" t="s">
        <v>47</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2"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3603</v>
      </c>
      <c r="E638" s="53" t="s">
        <v>2635</v>
      </c>
      <c r="F638" s="342" t="s">
        <v>3606</v>
      </c>
      <c r="G638" s="53" t="s">
        <v>2639</v>
      </c>
      <c r="H638" s="54">
        <v>1192</v>
      </c>
      <c r="I638" s="53" t="s">
        <v>47</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2"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3603</v>
      </c>
      <c r="E639" s="53" t="s">
        <v>2636</v>
      </c>
      <c r="F639" s="342" t="s">
        <v>3606</v>
      </c>
      <c r="G639" s="53" t="s">
        <v>2642</v>
      </c>
      <c r="H639" s="54">
        <v>1193</v>
      </c>
      <c r="I639" s="53" t="s">
        <v>47</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2"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3603</v>
      </c>
      <c r="E640" s="53" t="s">
        <v>3070</v>
      </c>
      <c r="F640" s="342" t="s">
        <v>3606</v>
      </c>
      <c r="G640" s="53" t="s">
        <v>3073</v>
      </c>
      <c r="H640" s="54">
        <v>1194</v>
      </c>
      <c r="I640" s="53" t="s">
        <v>47</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2"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3603</v>
      </c>
      <c r="E641" s="53" t="s">
        <v>3071</v>
      </c>
      <c r="F641" s="342" t="s">
        <v>3606</v>
      </c>
      <c r="G641" s="53" t="s">
        <v>3075</v>
      </c>
      <c r="H641" s="54">
        <v>1195</v>
      </c>
      <c r="I641" s="53" t="s">
        <v>47</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2"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3603</v>
      </c>
      <c r="E642" s="53" t="s">
        <v>3072</v>
      </c>
      <c r="F642" s="342" t="s">
        <v>3606</v>
      </c>
      <c r="G642" s="53" t="s">
        <v>3076</v>
      </c>
      <c r="H642" s="54">
        <v>1196</v>
      </c>
      <c r="I642" s="53" t="s">
        <v>47</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2"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3603</v>
      </c>
      <c r="E643" s="53" t="s">
        <v>3069</v>
      </c>
      <c r="F643" s="342" t="s">
        <v>3606</v>
      </c>
      <c r="G643" s="53" t="s">
        <v>3074</v>
      </c>
      <c r="H643" s="54">
        <v>1197</v>
      </c>
      <c r="I643" s="53" t="s">
        <v>47</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2"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3604</v>
      </c>
      <c r="E644" s="53" t="s">
        <v>2631</v>
      </c>
      <c r="F644" s="342" t="s">
        <v>3557</v>
      </c>
      <c r="G644" s="53" t="s">
        <v>2637</v>
      </c>
      <c r="H644" s="54">
        <v>1198</v>
      </c>
      <c r="I644" s="53" t="s">
        <v>46</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2"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3604</v>
      </c>
      <c r="E645" s="53" t="s">
        <v>2632</v>
      </c>
      <c r="F645" s="342" t="s">
        <v>3557</v>
      </c>
      <c r="G645" s="53" t="s">
        <v>2640</v>
      </c>
      <c r="H645" s="54">
        <v>1199</v>
      </c>
      <c r="I645" s="53" t="s">
        <v>47</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2"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3604</v>
      </c>
      <c r="E646" s="53" t="s">
        <v>2633</v>
      </c>
      <c r="F646" s="342" t="s">
        <v>3557</v>
      </c>
      <c r="G646" s="53" t="s">
        <v>2641</v>
      </c>
      <c r="H646" s="54">
        <v>1200</v>
      </c>
      <c r="I646" s="53" t="s">
        <v>46</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2"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3604</v>
      </c>
      <c r="E647" s="53" t="s">
        <v>2634</v>
      </c>
      <c r="F647" s="342" t="s">
        <v>3557</v>
      </c>
      <c r="G647" s="53" t="s">
        <v>2638</v>
      </c>
      <c r="H647" s="54">
        <v>1201</v>
      </c>
      <c r="I647" s="53" t="s">
        <v>47</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2"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3604</v>
      </c>
      <c r="E648" s="53" t="s">
        <v>2635</v>
      </c>
      <c r="F648" s="342" t="s">
        <v>3557</v>
      </c>
      <c r="G648" s="53" t="s">
        <v>2639</v>
      </c>
      <c r="H648" s="54">
        <v>1202</v>
      </c>
      <c r="I648" s="53" t="s">
        <v>46</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2"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3604</v>
      </c>
      <c r="E649" s="53" t="s">
        <v>2636</v>
      </c>
      <c r="F649" s="342" t="s">
        <v>3557</v>
      </c>
      <c r="G649" s="53" t="s">
        <v>2642</v>
      </c>
      <c r="H649" s="54">
        <v>1203</v>
      </c>
      <c r="I649" s="53" t="s">
        <v>47</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2"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3604</v>
      </c>
      <c r="E650" s="53" t="s">
        <v>3070</v>
      </c>
      <c r="F650" s="342" t="s">
        <v>3557</v>
      </c>
      <c r="G650" s="53" t="s">
        <v>3073</v>
      </c>
      <c r="H650" s="54">
        <v>1204</v>
      </c>
      <c r="I650" s="53" t="s">
        <v>47</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2"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3604</v>
      </c>
      <c r="E651" s="53" t="s">
        <v>3071</v>
      </c>
      <c r="F651" s="342" t="s">
        <v>3557</v>
      </c>
      <c r="G651" s="53" t="s">
        <v>3075</v>
      </c>
      <c r="H651" s="54">
        <v>1205</v>
      </c>
      <c r="I651" s="53" t="s">
        <v>46</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2"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3604</v>
      </c>
      <c r="E652" s="53" t="s">
        <v>3072</v>
      </c>
      <c r="F652" s="342" t="s">
        <v>3557</v>
      </c>
      <c r="G652" s="53" t="s">
        <v>3076</v>
      </c>
      <c r="H652" s="54">
        <v>1206</v>
      </c>
      <c r="I652" s="53" t="s">
        <v>46</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2"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3604</v>
      </c>
      <c r="E653" s="53" t="s">
        <v>3069</v>
      </c>
      <c r="F653" s="342" t="s">
        <v>3557</v>
      </c>
      <c r="G653" s="53" t="s">
        <v>3074</v>
      </c>
      <c r="H653" s="54">
        <v>1207</v>
      </c>
      <c r="I653" s="53" t="s">
        <v>47</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2"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14">
      <c r="A655" s="343" t="s">
        <v>9</v>
      </c>
      <c r="B655" s="343" t="s">
        <v>3043</v>
      </c>
      <c r="C655" s="343" t="s">
        <v>2630</v>
      </c>
      <c r="D655" s="53" t="s">
        <v>3580</v>
      </c>
      <c r="E655" s="53" t="s">
        <v>2631</v>
      </c>
      <c r="F655" s="342" t="s">
        <v>3605</v>
      </c>
      <c r="G655" s="53" t="s">
        <v>3607</v>
      </c>
      <c r="H655" s="54">
        <v>1208</v>
      </c>
      <c r="I655" s="53" t="s">
        <v>46</v>
      </c>
      <c r="J655" s="343" t="s">
        <v>3043</v>
      </c>
      <c r="K655" s="76" t="s">
        <v>2644</v>
      </c>
      <c r="L655" s="59">
        <v>0</v>
      </c>
      <c r="M655" s="59">
        <v>1</v>
      </c>
      <c r="N655" s="60">
        <v>0.01</v>
      </c>
      <c r="O655" s="53" t="s">
        <v>2643</v>
      </c>
      <c r="P655" s="450" t="s">
        <v>3617</v>
      </c>
      <c r="Q655" s="53" t="s">
        <v>244</v>
      </c>
      <c r="R655" s="9" t="s">
        <v>3066</v>
      </c>
      <c r="S655" s="434"/>
      <c r="T655" s="53"/>
    </row>
    <row r="656" spans="1:20" ht="28.5">
      <c r="A656" s="74" t="str">
        <f t="shared" ref="A656:C687" si="127">A$655</f>
        <v>Industry</v>
      </c>
      <c r="B656" s="74" t="str">
        <f t="shared" si="127"/>
        <v>Electrification + Hydrogen</v>
      </c>
      <c r="C656" s="74" t="str">
        <f t="shared" si="127"/>
        <v>Fraction of Industrial Fuel Use Shifted to Other Fuels</v>
      </c>
      <c r="D656" s="53" t="s">
        <v>3580</v>
      </c>
      <c r="E656" s="53" t="s">
        <v>2632</v>
      </c>
      <c r="F656" s="342" t="s">
        <v>3605</v>
      </c>
      <c r="G656" s="53" t="s">
        <v>3608</v>
      </c>
      <c r="H656" s="54">
        <v>1209</v>
      </c>
      <c r="I656" s="53" t="s">
        <v>47</v>
      </c>
      <c r="J656" s="74" t="str">
        <f t="shared" ref="J656:O660" si="128">J$655</f>
        <v>Electrification + Hydrogen</v>
      </c>
      <c r="K656" s="74" t="str">
        <f t="shared" si="128"/>
        <v>indst fuel type shifting</v>
      </c>
      <c r="L656" s="353">
        <f t="shared" si="128"/>
        <v>0</v>
      </c>
      <c r="M656" s="353">
        <f t="shared" si="128"/>
        <v>1</v>
      </c>
      <c r="N656" s="353">
        <f t="shared" si="128"/>
        <v>0.01</v>
      </c>
      <c r="O656" s="74" t="str">
        <f t="shared" si="128"/>
        <v>% of fuel shifted</v>
      </c>
      <c r="P656" s="450"/>
      <c r="Q656" s="74" t="str">
        <f t="shared" ref="Q656:R730" si="129">Q$655</f>
        <v>industry-ag-main.html#fuel-switching</v>
      </c>
      <c r="R656" s="74" t="str">
        <f t="shared" si="129"/>
        <v>industry-elec-and-hydrogen.html</v>
      </c>
      <c r="S656" s="434"/>
      <c r="T656" s="53"/>
    </row>
    <row r="657" spans="1:20" ht="28.5">
      <c r="A657" s="74" t="str">
        <f>A$655</f>
        <v>Industry</v>
      </c>
      <c r="B657" s="74" t="str">
        <f t="shared" si="127"/>
        <v>Electrification + Hydrogen</v>
      </c>
      <c r="C657" s="74" t="str">
        <f t="shared" si="127"/>
        <v>Fraction of Industrial Fuel Use Shifted to Other Fuels</v>
      </c>
      <c r="D657" s="53" t="s">
        <v>3580</v>
      </c>
      <c r="E657" s="53" t="s">
        <v>2633</v>
      </c>
      <c r="F657" s="342" t="s">
        <v>3605</v>
      </c>
      <c r="G657" s="53" t="s">
        <v>3609</v>
      </c>
      <c r="H657" s="54">
        <v>1210</v>
      </c>
      <c r="I657" s="53" t="s">
        <v>47</v>
      </c>
      <c r="J657" s="74" t="str">
        <f t="shared" si="128"/>
        <v>Electrification + Hydrogen</v>
      </c>
      <c r="K657" s="74" t="str">
        <f t="shared" si="128"/>
        <v>indst fuel type shifting</v>
      </c>
      <c r="L657" s="353">
        <f t="shared" si="128"/>
        <v>0</v>
      </c>
      <c r="M657" s="353">
        <f t="shared" si="128"/>
        <v>1</v>
      </c>
      <c r="N657" s="353">
        <f t="shared" si="128"/>
        <v>0.01</v>
      </c>
      <c r="O657" s="74" t="str">
        <f t="shared" si="128"/>
        <v>% of fuel shifted</v>
      </c>
      <c r="P657" s="450"/>
      <c r="Q657" s="74" t="str">
        <f t="shared" si="129"/>
        <v>industry-ag-main.html#fuel-switching</v>
      </c>
      <c r="R657" s="74" t="str">
        <f t="shared" si="129"/>
        <v>industry-elec-and-hydrogen.html</v>
      </c>
      <c r="S657" s="434"/>
      <c r="T657" s="53"/>
    </row>
    <row r="658" spans="1:20" ht="28.5">
      <c r="A658" s="74" t="str">
        <f t="shared" ref="A658:C689" si="130">A$655</f>
        <v>Industry</v>
      </c>
      <c r="B658" s="74" t="str">
        <f t="shared" si="127"/>
        <v>Electrification + Hydrogen</v>
      </c>
      <c r="C658" s="74" t="str">
        <f t="shared" si="127"/>
        <v>Fraction of Industrial Fuel Use Shifted to Other Fuels</v>
      </c>
      <c r="D658" s="53" t="s">
        <v>3580</v>
      </c>
      <c r="E658" s="53" t="s">
        <v>2634</v>
      </c>
      <c r="F658" s="342" t="s">
        <v>3605</v>
      </c>
      <c r="G658" s="53" t="s">
        <v>3610</v>
      </c>
      <c r="H658" s="54">
        <v>1211</v>
      </c>
      <c r="I658" s="53" t="s">
        <v>47</v>
      </c>
      <c r="J658" s="74" t="str">
        <f t="shared" si="128"/>
        <v>Electrification + Hydrogen</v>
      </c>
      <c r="K658" s="74" t="str">
        <f t="shared" si="128"/>
        <v>indst fuel type shifting</v>
      </c>
      <c r="L658" s="353">
        <f t="shared" si="128"/>
        <v>0</v>
      </c>
      <c r="M658" s="353">
        <f t="shared" si="128"/>
        <v>1</v>
      </c>
      <c r="N658" s="353">
        <f t="shared" si="128"/>
        <v>0.01</v>
      </c>
      <c r="O658" s="74" t="str">
        <f t="shared" si="128"/>
        <v>% of fuel shifted</v>
      </c>
      <c r="P658" s="450"/>
      <c r="Q658" s="74" t="str">
        <f t="shared" si="129"/>
        <v>industry-ag-main.html#fuel-switching</v>
      </c>
      <c r="R658" s="74" t="str">
        <f t="shared" si="129"/>
        <v>industry-elec-and-hydrogen.html</v>
      </c>
      <c r="S658" s="434"/>
      <c r="T658" s="53"/>
    </row>
    <row r="659" spans="1:20" ht="28.5">
      <c r="A659" s="74" t="str">
        <f t="shared" si="130"/>
        <v>Industry</v>
      </c>
      <c r="B659" s="74" t="str">
        <f t="shared" si="127"/>
        <v>Electrification + Hydrogen</v>
      </c>
      <c r="C659" s="74" t="str">
        <f t="shared" si="127"/>
        <v>Fraction of Industrial Fuel Use Shifted to Other Fuels</v>
      </c>
      <c r="D659" s="53" t="s">
        <v>3580</v>
      </c>
      <c r="E659" s="53" t="s">
        <v>2635</v>
      </c>
      <c r="F659" s="342" t="s">
        <v>3605</v>
      </c>
      <c r="G659" s="53" t="s">
        <v>3611</v>
      </c>
      <c r="H659" s="54">
        <v>1212</v>
      </c>
      <c r="I659" s="53" t="s">
        <v>47</v>
      </c>
      <c r="J659" s="74" t="str">
        <f t="shared" si="128"/>
        <v>Electrification + Hydrogen</v>
      </c>
      <c r="K659" s="74" t="str">
        <f t="shared" si="128"/>
        <v>indst fuel type shifting</v>
      </c>
      <c r="L659" s="353">
        <f t="shared" si="128"/>
        <v>0</v>
      </c>
      <c r="M659" s="353">
        <f t="shared" si="128"/>
        <v>1</v>
      </c>
      <c r="N659" s="353">
        <f t="shared" si="128"/>
        <v>0.01</v>
      </c>
      <c r="O659" s="74" t="str">
        <f t="shared" si="128"/>
        <v>% of fuel shifted</v>
      </c>
      <c r="P659" s="450"/>
      <c r="Q659" s="74" t="str">
        <f t="shared" si="129"/>
        <v>industry-ag-main.html#fuel-switching</v>
      </c>
      <c r="R659" s="74" t="str">
        <f t="shared" si="129"/>
        <v>industry-elec-and-hydrogen.html</v>
      </c>
      <c r="S659" s="434"/>
      <c r="T659" s="53"/>
    </row>
    <row r="660" spans="1:20" ht="28.5">
      <c r="A660" s="74" t="str">
        <f t="shared" si="130"/>
        <v>Industry</v>
      </c>
      <c r="B660" s="74" t="str">
        <f t="shared" si="127"/>
        <v>Electrification + Hydrogen</v>
      </c>
      <c r="C660" s="74" t="str">
        <f t="shared" si="127"/>
        <v>Fraction of Industrial Fuel Use Shifted to Other Fuels</v>
      </c>
      <c r="D660" s="53" t="s">
        <v>3580</v>
      </c>
      <c r="E660" s="53" t="s">
        <v>2636</v>
      </c>
      <c r="F660" s="342" t="s">
        <v>3605</v>
      </c>
      <c r="G660" s="53" t="s">
        <v>3612</v>
      </c>
      <c r="H660" s="54">
        <v>1213</v>
      </c>
      <c r="I660" s="53" t="s">
        <v>47</v>
      </c>
      <c r="J660" s="74" t="str">
        <f t="shared" si="128"/>
        <v>Electrification + Hydrogen</v>
      </c>
      <c r="K660" s="74" t="str">
        <f t="shared" si="128"/>
        <v>indst fuel type shifting</v>
      </c>
      <c r="L660" s="353">
        <f t="shared" si="128"/>
        <v>0</v>
      </c>
      <c r="M660" s="353">
        <f t="shared" si="128"/>
        <v>1</v>
      </c>
      <c r="N660" s="353">
        <f t="shared" si="128"/>
        <v>0.01</v>
      </c>
      <c r="O660" s="74" t="str">
        <f t="shared" si="128"/>
        <v>% of fuel shifted</v>
      </c>
      <c r="P660" s="450"/>
      <c r="Q660" s="74" t="str">
        <f t="shared" si="129"/>
        <v>industry-ag-main.html#fuel-switching</v>
      </c>
      <c r="R660" s="74" t="str">
        <f t="shared" si="129"/>
        <v>industry-elec-and-hydrogen.html</v>
      </c>
      <c r="S660" s="434"/>
      <c r="T660" s="53"/>
    </row>
    <row r="661" spans="1:20" ht="28.5">
      <c r="A661" s="74" t="str">
        <f t="shared" si="130"/>
        <v>Industry</v>
      </c>
      <c r="B661" s="74" t="str">
        <f t="shared" si="127"/>
        <v>Electrification + Hydrogen</v>
      </c>
      <c r="C661" s="74" t="str">
        <f t="shared" si="127"/>
        <v>Fraction of Industrial Fuel Use Shifted to Other Fuels</v>
      </c>
      <c r="D661" s="53" t="s">
        <v>3580</v>
      </c>
      <c r="E661" s="53" t="s">
        <v>3070</v>
      </c>
      <c r="F661" s="342" t="s">
        <v>3605</v>
      </c>
      <c r="G661" s="53" t="s">
        <v>3613</v>
      </c>
      <c r="H661" s="54">
        <v>1214</v>
      </c>
      <c r="I661" s="53" t="s">
        <v>47</v>
      </c>
      <c r="J661" s="74" t="str">
        <f t="shared" ref="J661:O703" si="131">J$655</f>
        <v>Electrification + Hydrogen</v>
      </c>
      <c r="K661" s="74" t="str">
        <f t="shared" si="131"/>
        <v>indst fuel type shifting</v>
      </c>
      <c r="L661" s="353">
        <f t="shared" si="131"/>
        <v>0</v>
      </c>
      <c r="M661" s="353">
        <f t="shared" si="131"/>
        <v>1</v>
      </c>
      <c r="N661" s="353">
        <f t="shared" si="131"/>
        <v>0.01</v>
      </c>
      <c r="O661" s="74" t="str">
        <f t="shared" si="131"/>
        <v>% of fuel shifted</v>
      </c>
      <c r="P661" s="450"/>
      <c r="Q661" s="74" t="str">
        <f t="shared" si="129"/>
        <v>industry-ag-main.html#fuel-switching</v>
      </c>
      <c r="R661" s="74" t="str">
        <f t="shared" si="129"/>
        <v>industry-elec-and-hydrogen.html</v>
      </c>
      <c r="S661" s="434"/>
      <c r="T661" s="53"/>
    </row>
    <row r="662" spans="1:20" ht="28.5">
      <c r="A662" s="74" t="str">
        <f t="shared" si="130"/>
        <v>Industry</v>
      </c>
      <c r="B662" s="74" t="str">
        <f t="shared" si="127"/>
        <v>Electrification + Hydrogen</v>
      </c>
      <c r="C662" s="74" t="str">
        <f t="shared" si="127"/>
        <v>Fraction of Industrial Fuel Use Shifted to Other Fuels</v>
      </c>
      <c r="D662" s="53" t="s">
        <v>3580</v>
      </c>
      <c r="E662" s="53" t="s">
        <v>3071</v>
      </c>
      <c r="F662" s="342" t="s">
        <v>3605</v>
      </c>
      <c r="G662" s="53" t="s">
        <v>3614</v>
      </c>
      <c r="H662" s="54">
        <v>1215</v>
      </c>
      <c r="I662" s="53" t="s">
        <v>47</v>
      </c>
      <c r="J662" s="74" t="str">
        <f t="shared" si="131"/>
        <v>Electrification + Hydrogen</v>
      </c>
      <c r="K662" s="74" t="str">
        <f t="shared" si="131"/>
        <v>indst fuel type shifting</v>
      </c>
      <c r="L662" s="353">
        <f t="shared" si="131"/>
        <v>0</v>
      </c>
      <c r="M662" s="353">
        <f t="shared" si="131"/>
        <v>1</v>
      </c>
      <c r="N662" s="353">
        <f t="shared" si="131"/>
        <v>0.01</v>
      </c>
      <c r="O662" s="74" t="str">
        <f t="shared" si="131"/>
        <v>% of fuel shifted</v>
      </c>
      <c r="P662" s="450"/>
      <c r="Q662" s="74" t="str">
        <f t="shared" si="129"/>
        <v>industry-ag-main.html#fuel-switching</v>
      </c>
      <c r="R662" s="74" t="str">
        <f t="shared" si="129"/>
        <v>industry-elec-and-hydrogen.html</v>
      </c>
      <c r="S662" s="434"/>
      <c r="T662" s="53"/>
    </row>
    <row r="663" spans="1:20" ht="28.5">
      <c r="A663" s="74" t="str">
        <f t="shared" si="130"/>
        <v>Industry</v>
      </c>
      <c r="B663" s="74" t="str">
        <f t="shared" si="127"/>
        <v>Electrification + Hydrogen</v>
      </c>
      <c r="C663" s="74" t="str">
        <f t="shared" si="127"/>
        <v>Fraction of Industrial Fuel Use Shifted to Other Fuels</v>
      </c>
      <c r="D663" s="53" t="s">
        <v>3580</v>
      </c>
      <c r="E663" s="53" t="s">
        <v>3072</v>
      </c>
      <c r="F663" s="342" t="s">
        <v>3605</v>
      </c>
      <c r="G663" s="53" t="s">
        <v>3615</v>
      </c>
      <c r="H663" s="54">
        <v>1216</v>
      </c>
      <c r="I663" s="53" t="s">
        <v>47</v>
      </c>
      <c r="J663" s="74" t="str">
        <f t="shared" si="131"/>
        <v>Electrification + Hydrogen</v>
      </c>
      <c r="K663" s="74" t="str">
        <f t="shared" si="131"/>
        <v>indst fuel type shifting</v>
      </c>
      <c r="L663" s="353">
        <f t="shared" si="131"/>
        <v>0</v>
      </c>
      <c r="M663" s="353">
        <f t="shared" si="131"/>
        <v>1</v>
      </c>
      <c r="N663" s="353">
        <f t="shared" si="131"/>
        <v>0.01</v>
      </c>
      <c r="O663" s="74" t="str">
        <f t="shared" si="131"/>
        <v>% of fuel shifted</v>
      </c>
      <c r="P663" s="450"/>
      <c r="Q663" s="74" t="str">
        <f t="shared" si="129"/>
        <v>industry-ag-main.html#fuel-switching</v>
      </c>
      <c r="R663" s="74" t="str">
        <f t="shared" si="129"/>
        <v>industry-elec-and-hydrogen.html</v>
      </c>
      <c r="S663" s="434"/>
      <c r="T663" s="53"/>
    </row>
    <row r="664" spans="1:20" ht="114">
      <c r="A664" s="74" t="str">
        <f t="shared" si="130"/>
        <v>Industry</v>
      </c>
      <c r="B664" s="74" t="str">
        <f t="shared" si="127"/>
        <v>Electrification + Hydrogen</v>
      </c>
      <c r="C664" s="74" t="str">
        <f t="shared" si="127"/>
        <v>Fraction of Industrial Fuel Use Shifted to Other Fuels</v>
      </c>
      <c r="D664" s="53" t="s">
        <v>3580</v>
      </c>
      <c r="E664" s="53" t="s">
        <v>3069</v>
      </c>
      <c r="F664" s="342" t="s">
        <v>3605</v>
      </c>
      <c r="G664" s="53" t="s">
        <v>3616</v>
      </c>
      <c r="H664" s="54">
        <v>1217</v>
      </c>
      <c r="I664" s="53" t="s">
        <v>46</v>
      </c>
      <c r="J664" s="74" t="str">
        <f t="shared" si="131"/>
        <v>Electrification + Hydrogen</v>
      </c>
      <c r="K664" s="74" t="str">
        <f t="shared" si="131"/>
        <v>indst fuel type shifting</v>
      </c>
      <c r="L664" s="353">
        <f t="shared" si="131"/>
        <v>0</v>
      </c>
      <c r="M664" s="353">
        <f t="shared" si="131"/>
        <v>1</v>
      </c>
      <c r="N664" s="353">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4"/>
      <c r="T664" s="53"/>
    </row>
    <row r="665" spans="1:20" ht="114">
      <c r="A665" s="74" t="str">
        <f t="shared" si="130"/>
        <v>Industry</v>
      </c>
      <c r="B665" s="74" t="str">
        <f t="shared" si="127"/>
        <v>Electrification + Hydrogen</v>
      </c>
      <c r="C665" s="74" t="str">
        <f t="shared" si="127"/>
        <v>Fraction of Industrial Fuel Use Shifted to Other Fuels</v>
      </c>
      <c r="D665" s="9" t="s">
        <v>3581</v>
      </c>
      <c r="E665" s="53" t="s">
        <v>2631</v>
      </c>
      <c r="F665" s="342" t="s">
        <v>3139</v>
      </c>
      <c r="G665" s="53" t="s">
        <v>3607</v>
      </c>
      <c r="H665" s="54">
        <v>1218</v>
      </c>
      <c r="I665" s="53" t="s">
        <v>46</v>
      </c>
      <c r="J665" s="74" t="str">
        <f t="shared" si="131"/>
        <v>Electrification + Hydrogen</v>
      </c>
      <c r="K665" s="74" t="str">
        <f t="shared" si="131"/>
        <v>indst fuel type shifting</v>
      </c>
      <c r="L665" s="353">
        <f t="shared" si="131"/>
        <v>0</v>
      </c>
      <c r="M665" s="353">
        <f t="shared" si="131"/>
        <v>1</v>
      </c>
      <c r="N665" s="353">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4"/>
      <c r="T665" s="53"/>
    </row>
    <row r="666" spans="1:20" ht="28.5">
      <c r="A666" s="74" t="str">
        <f t="shared" si="130"/>
        <v>Industry</v>
      </c>
      <c r="B666" s="74" t="str">
        <f t="shared" si="127"/>
        <v>Electrification + Hydrogen</v>
      </c>
      <c r="C666" s="74" t="str">
        <f t="shared" si="127"/>
        <v>Fraction of Industrial Fuel Use Shifted to Other Fuels</v>
      </c>
      <c r="D666" s="9" t="s">
        <v>3581</v>
      </c>
      <c r="E666" s="53" t="s">
        <v>2632</v>
      </c>
      <c r="F666" s="342" t="s">
        <v>3139</v>
      </c>
      <c r="G666" s="53" t="s">
        <v>3608</v>
      </c>
      <c r="H666" s="54">
        <v>1219</v>
      </c>
      <c r="I666" s="53" t="s">
        <v>47</v>
      </c>
      <c r="J666" s="74" t="str">
        <f t="shared" si="131"/>
        <v>Electrification + Hydrogen</v>
      </c>
      <c r="K666" s="74" t="str">
        <f t="shared" si="131"/>
        <v>indst fuel type shifting</v>
      </c>
      <c r="L666" s="353">
        <f t="shared" si="131"/>
        <v>0</v>
      </c>
      <c r="M666" s="353">
        <f t="shared" si="131"/>
        <v>1</v>
      </c>
      <c r="N666" s="353">
        <f t="shared" si="131"/>
        <v>0.01</v>
      </c>
      <c r="O666" s="74" t="str">
        <f t="shared" si="131"/>
        <v>% of fuel shifted</v>
      </c>
      <c r="P666" s="450"/>
      <c r="Q666" s="74" t="str">
        <f t="shared" si="129"/>
        <v>industry-ag-main.html#fuel-switching</v>
      </c>
      <c r="R666" s="74" t="str">
        <f t="shared" si="129"/>
        <v>industry-elec-and-hydrogen.html</v>
      </c>
      <c r="S666" s="434"/>
      <c r="T666" s="53"/>
    </row>
    <row r="667" spans="1:20" ht="28.5">
      <c r="A667" s="74" t="str">
        <f t="shared" si="130"/>
        <v>Industry</v>
      </c>
      <c r="B667" s="74" t="str">
        <f t="shared" si="127"/>
        <v>Electrification + Hydrogen</v>
      </c>
      <c r="C667" s="74" t="str">
        <f t="shared" si="127"/>
        <v>Fraction of Industrial Fuel Use Shifted to Other Fuels</v>
      </c>
      <c r="D667" s="9" t="s">
        <v>3581</v>
      </c>
      <c r="E667" s="53" t="s">
        <v>2633</v>
      </c>
      <c r="F667" s="342" t="s">
        <v>3139</v>
      </c>
      <c r="G667" s="53" t="s">
        <v>3609</v>
      </c>
      <c r="H667" s="54">
        <v>1220</v>
      </c>
      <c r="I667" s="53" t="s">
        <v>47</v>
      </c>
      <c r="J667" s="74" t="str">
        <f t="shared" si="131"/>
        <v>Electrification + Hydrogen</v>
      </c>
      <c r="K667" s="74" t="str">
        <f t="shared" si="131"/>
        <v>indst fuel type shifting</v>
      </c>
      <c r="L667" s="353">
        <f t="shared" si="131"/>
        <v>0</v>
      </c>
      <c r="M667" s="353">
        <f t="shared" si="131"/>
        <v>1</v>
      </c>
      <c r="N667" s="353">
        <f t="shared" si="131"/>
        <v>0.01</v>
      </c>
      <c r="O667" s="74" t="str">
        <f t="shared" si="131"/>
        <v>% of fuel shifted</v>
      </c>
      <c r="P667" s="450"/>
      <c r="Q667" s="74" t="str">
        <f t="shared" si="129"/>
        <v>industry-ag-main.html#fuel-switching</v>
      </c>
      <c r="R667" s="74" t="str">
        <f t="shared" si="129"/>
        <v>industry-elec-and-hydrogen.html</v>
      </c>
      <c r="S667" s="434"/>
      <c r="T667" s="53"/>
    </row>
    <row r="668" spans="1:20" ht="28.5">
      <c r="A668" s="74" t="str">
        <f t="shared" si="130"/>
        <v>Industry</v>
      </c>
      <c r="B668" s="74" t="str">
        <f t="shared" si="127"/>
        <v>Electrification + Hydrogen</v>
      </c>
      <c r="C668" s="74" t="str">
        <f t="shared" si="127"/>
        <v>Fraction of Industrial Fuel Use Shifted to Other Fuels</v>
      </c>
      <c r="D668" s="9" t="s">
        <v>3581</v>
      </c>
      <c r="E668" s="53" t="s">
        <v>2634</v>
      </c>
      <c r="F668" s="342" t="s">
        <v>3139</v>
      </c>
      <c r="G668" s="53" t="s">
        <v>3610</v>
      </c>
      <c r="H668" s="54">
        <v>1221</v>
      </c>
      <c r="I668" s="53" t="s">
        <v>47</v>
      </c>
      <c r="J668" s="74" t="str">
        <f t="shared" si="131"/>
        <v>Electrification + Hydrogen</v>
      </c>
      <c r="K668" s="74" t="str">
        <f t="shared" si="131"/>
        <v>indst fuel type shifting</v>
      </c>
      <c r="L668" s="353">
        <f t="shared" si="131"/>
        <v>0</v>
      </c>
      <c r="M668" s="353">
        <f t="shared" si="131"/>
        <v>1</v>
      </c>
      <c r="N668" s="353">
        <f t="shared" si="131"/>
        <v>0.01</v>
      </c>
      <c r="O668" s="74" t="str">
        <f t="shared" si="131"/>
        <v>% of fuel shifted</v>
      </c>
      <c r="P668" s="450"/>
      <c r="Q668" s="74" t="str">
        <f t="shared" si="129"/>
        <v>industry-ag-main.html#fuel-switching</v>
      </c>
      <c r="R668" s="74" t="str">
        <f t="shared" si="129"/>
        <v>industry-elec-and-hydrogen.html</v>
      </c>
      <c r="S668" s="434"/>
      <c r="T668" s="53"/>
    </row>
    <row r="669" spans="1:20" ht="28.5">
      <c r="A669" s="74" t="str">
        <f t="shared" si="130"/>
        <v>Industry</v>
      </c>
      <c r="B669" s="74" t="str">
        <f t="shared" si="127"/>
        <v>Electrification + Hydrogen</v>
      </c>
      <c r="C669" s="74" t="str">
        <f t="shared" si="127"/>
        <v>Fraction of Industrial Fuel Use Shifted to Other Fuels</v>
      </c>
      <c r="D669" s="9" t="s">
        <v>3581</v>
      </c>
      <c r="E669" s="53" t="s">
        <v>2635</v>
      </c>
      <c r="F669" s="342" t="s">
        <v>3139</v>
      </c>
      <c r="G669" s="53" t="s">
        <v>3611</v>
      </c>
      <c r="H669" s="54">
        <v>1222</v>
      </c>
      <c r="I669" s="53" t="s">
        <v>47</v>
      </c>
      <c r="J669" s="74" t="str">
        <f t="shared" si="131"/>
        <v>Electrification + Hydrogen</v>
      </c>
      <c r="K669" s="74" t="str">
        <f t="shared" si="131"/>
        <v>indst fuel type shifting</v>
      </c>
      <c r="L669" s="353">
        <f t="shared" si="131"/>
        <v>0</v>
      </c>
      <c r="M669" s="353">
        <f t="shared" si="131"/>
        <v>1</v>
      </c>
      <c r="N669" s="353">
        <f t="shared" si="131"/>
        <v>0.01</v>
      </c>
      <c r="O669" s="74" t="str">
        <f t="shared" si="131"/>
        <v>% of fuel shifted</v>
      </c>
      <c r="P669" s="450"/>
      <c r="Q669" s="74" t="str">
        <f t="shared" si="129"/>
        <v>industry-ag-main.html#fuel-switching</v>
      </c>
      <c r="R669" s="74" t="str">
        <f t="shared" si="129"/>
        <v>industry-elec-and-hydrogen.html</v>
      </c>
      <c r="S669" s="434"/>
      <c r="T669" s="53"/>
    </row>
    <row r="670" spans="1:20" ht="28.5">
      <c r="A670" s="74" t="str">
        <f t="shared" si="130"/>
        <v>Industry</v>
      </c>
      <c r="B670" s="74" t="str">
        <f t="shared" si="127"/>
        <v>Electrification + Hydrogen</v>
      </c>
      <c r="C670" s="74" t="str">
        <f t="shared" si="127"/>
        <v>Fraction of Industrial Fuel Use Shifted to Other Fuels</v>
      </c>
      <c r="D670" s="9" t="s">
        <v>3581</v>
      </c>
      <c r="E670" s="53" t="s">
        <v>2636</v>
      </c>
      <c r="F670" s="342" t="s">
        <v>3139</v>
      </c>
      <c r="G670" s="53" t="s">
        <v>3612</v>
      </c>
      <c r="H670" s="54">
        <v>1223</v>
      </c>
      <c r="I670" s="53" t="s">
        <v>47</v>
      </c>
      <c r="J670" s="74" t="str">
        <f t="shared" si="131"/>
        <v>Electrification + Hydrogen</v>
      </c>
      <c r="K670" s="74" t="str">
        <f t="shared" si="131"/>
        <v>indst fuel type shifting</v>
      </c>
      <c r="L670" s="353">
        <f t="shared" si="131"/>
        <v>0</v>
      </c>
      <c r="M670" s="353">
        <f t="shared" si="131"/>
        <v>1</v>
      </c>
      <c r="N670" s="353">
        <f t="shared" si="131"/>
        <v>0.01</v>
      </c>
      <c r="O670" s="74" t="str">
        <f t="shared" si="131"/>
        <v>% of fuel shifted</v>
      </c>
      <c r="P670" s="450"/>
      <c r="Q670" s="74" t="str">
        <f t="shared" si="129"/>
        <v>industry-ag-main.html#fuel-switching</v>
      </c>
      <c r="R670" s="74" t="str">
        <f t="shared" si="129"/>
        <v>industry-elec-and-hydrogen.html</v>
      </c>
      <c r="S670" s="434"/>
      <c r="T670" s="53"/>
    </row>
    <row r="671" spans="1:20" ht="28.5">
      <c r="A671" s="74" t="str">
        <f t="shared" si="130"/>
        <v>Industry</v>
      </c>
      <c r="B671" s="74" t="str">
        <f t="shared" si="127"/>
        <v>Electrification + Hydrogen</v>
      </c>
      <c r="C671" s="74" t="str">
        <f t="shared" si="127"/>
        <v>Fraction of Industrial Fuel Use Shifted to Other Fuels</v>
      </c>
      <c r="D671" s="9" t="s">
        <v>3581</v>
      </c>
      <c r="E671" s="53" t="s">
        <v>3070</v>
      </c>
      <c r="F671" s="342" t="s">
        <v>3139</v>
      </c>
      <c r="G671" s="53" t="s">
        <v>3613</v>
      </c>
      <c r="H671" s="54">
        <v>1224</v>
      </c>
      <c r="I671" s="53" t="s">
        <v>47</v>
      </c>
      <c r="J671" s="74" t="str">
        <f t="shared" si="131"/>
        <v>Electrification + Hydrogen</v>
      </c>
      <c r="K671" s="74" t="str">
        <f t="shared" si="131"/>
        <v>indst fuel type shifting</v>
      </c>
      <c r="L671" s="353">
        <f t="shared" si="131"/>
        <v>0</v>
      </c>
      <c r="M671" s="353">
        <f t="shared" si="131"/>
        <v>1</v>
      </c>
      <c r="N671" s="353">
        <f t="shared" si="131"/>
        <v>0.01</v>
      </c>
      <c r="O671" s="74" t="str">
        <f t="shared" si="131"/>
        <v>% of fuel shifted</v>
      </c>
      <c r="P671" s="450"/>
      <c r="Q671" s="74" t="str">
        <f t="shared" si="129"/>
        <v>industry-ag-main.html#fuel-switching</v>
      </c>
      <c r="R671" s="74" t="str">
        <f t="shared" si="129"/>
        <v>industry-elec-and-hydrogen.html</v>
      </c>
      <c r="S671" s="434"/>
      <c r="T671" s="53"/>
    </row>
    <row r="672" spans="1:20" ht="28.5">
      <c r="A672" s="74" t="str">
        <f t="shared" si="130"/>
        <v>Industry</v>
      </c>
      <c r="B672" s="74" t="str">
        <f t="shared" si="127"/>
        <v>Electrification + Hydrogen</v>
      </c>
      <c r="C672" s="74" t="str">
        <f t="shared" si="127"/>
        <v>Fraction of Industrial Fuel Use Shifted to Other Fuels</v>
      </c>
      <c r="D672" s="9" t="s">
        <v>3581</v>
      </c>
      <c r="E672" s="53" t="s">
        <v>3071</v>
      </c>
      <c r="F672" s="342" t="s">
        <v>3139</v>
      </c>
      <c r="G672" s="53" t="s">
        <v>3614</v>
      </c>
      <c r="H672" s="54">
        <v>1225</v>
      </c>
      <c r="I672" s="53" t="s">
        <v>47</v>
      </c>
      <c r="J672" s="74" t="str">
        <f t="shared" si="131"/>
        <v>Electrification + Hydrogen</v>
      </c>
      <c r="K672" s="74" t="str">
        <f t="shared" si="131"/>
        <v>indst fuel type shifting</v>
      </c>
      <c r="L672" s="353">
        <f t="shared" si="131"/>
        <v>0</v>
      </c>
      <c r="M672" s="353">
        <f t="shared" si="131"/>
        <v>1</v>
      </c>
      <c r="N672" s="353">
        <f t="shared" si="131"/>
        <v>0.01</v>
      </c>
      <c r="O672" s="74" t="str">
        <f t="shared" si="131"/>
        <v>% of fuel shifted</v>
      </c>
      <c r="P672" s="450"/>
      <c r="Q672" s="74" t="str">
        <f t="shared" si="129"/>
        <v>industry-ag-main.html#fuel-switching</v>
      </c>
      <c r="R672" s="74" t="str">
        <f t="shared" si="129"/>
        <v>industry-elec-and-hydrogen.html</v>
      </c>
      <c r="S672" s="434"/>
      <c r="T672" s="53"/>
    </row>
    <row r="673" spans="1:20" ht="28.5">
      <c r="A673" s="74" t="str">
        <f t="shared" si="130"/>
        <v>Industry</v>
      </c>
      <c r="B673" s="74" t="str">
        <f t="shared" si="127"/>
        <v>Electrification + Hydrogen</v>
      </c>
      <c r="C673" s="74" t="str">
        <f t="shared" si="127"/>
        <v>Fraction of Industrial Fuel Use Shifted to Other Fuels</v>
      </c>
      <c r="D673" s="9" t="s">
        <v>3581</v>
      </c>
      <c r="E673" s="53" t="s">
        <v>3072</v>
      </c>
      <c r="F673" s="342" t="s">
        <v>3139</v>
      </c>
      <c r="G673" s="53" t="s">
        <v>3615</v>
      </c>
      <c r="H673" s="54">
        <v>1226</v>
      </c>
      <c r="I673" s="53" t="s">
        <v>47</v>
      </c>
      <c r="J673" s="74" t="str">
        <f t="shared" si="131"/>
        <v>Electrification + Hydrogen</v>
      </c>
      <c r="K673" s="74" t="str">
        <f t="shared" si="131"/>
        <v>indst fuel type shifting</v>
      </c>
      <c r="L673" s="353">
        <f t="shared" si="131"/>
        <v>0</v>
      </c>
      <c r="M673" s="353">
        <f t="shared" si="131"/>
        <v>1</v>
      </c>
      <c r="N673" s="353">
        <f t="shared" si="131"/>
        <v>0.01</v>
      </c>
      <c r="O673" s="74" t="str">
        <f t="shared" si="131"/>
        <v>% of fuel shifted</v>
      </c>
      <c r="P673" s="450"/>
      <c r="Q673" s="74" t="str">
        <f t="shared" si="129"/>
        <v>industry-ag-main.html#fuel-switching</v>
      </c>
      <c r="R673" s="74" t="str">
        <f t="shared" si="129"/>
        <v>industry-elec-and-hydrogen.html</v>
      </c>
      <c r="S673" s="434"/>
      <c r="T673" s="53"/>
    </row>
    <row r="674" spans="1:20" ht="114">
      <c r="A674" s="74" t="str">
        <f t="shared" si="130"/>
        <v>Industry</v>
      </c>
      <c r="B674" s="74" t="str">
        <f t="shared" si="127"/>
        <v>Electrification + Hydrogen</v>
      </c>
      <c r="C674" s="74" t="str">
        <f t="shared" si="127"/>
        <v>Fraction of Industrial Fuel Use Shifted to Other Fuels</v>
      </c>
      <c r="D674" s="9" t="s">
        <v>3581</v>
      </c>
      <c r="E674" s="53" t="s">
        <v>3069</v>
      </c>
      <c r="F674" s="342" t="s">
        <v>3139</v>
      </c>
      <c r="G674" s="53" t="s">
        <v>3616</v>
      </c>
      <c r="H674" s="54">
        <v>1227</v>
      </c>
      <c r="I674" s="53" t="s">
        <v>46</v>
      </c>
      <c r="J674" s="74" t="str">
        <f t="shared" si="131"/>
        <v>Electrification + Hydrogen</v>
      </c>
      <c r="K674" s="74" t="str">
        <f t="shared" si="131"/>
        <v>indst fuel type shifting</v>
      </c>
      <c r="L674" s="353">
        <f t="shared" si="131"/>
        <v>0</v>
      </c>
      <c r="M674" s="353">
        <f t="shared" si="131"/>
        <v>1</v>
      </c>
      <c r="N674" s="353">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4"/>
      <c r="T674" s="53"/>
    </row>
    <row r="675" spans="1:20" ht="114">
      <c r="A675" s="74" t="str">
        <f t="shared" si="130"/>
        <v>Industry</v>
      </c>
      <c r="B675" s="74" t="str">
        <f t="shared" si="127"/>
        <v>Electrification + Hydrogen</v>
      </c>
      <c r="C675" s="74" t="str">
        <f t="shared" si="127"/>
        <v>Fraction of Industrial Fuel Use Shifted to Other Fuels</v>
      </c>
      <c r="D675" s="9" t="s">
        <v>3582</v>
      </c>
      <c r="E675" s="53" t="s">
        <v>2631</v>
      </c>
      <c r="F675" s="342" t="s">
        <v>3538</v>
      </c>
      <c r="G675" s="53" t="s">
        <v>3607</v>
      </c>
      <c r="H675" s="54">
        <v>1228</v>
      </c>
      <c r="I675" s="53" t="s">
        <v>46</v>
      </c>
      <c r="J675" s="74" t="str">
        <f t="shared" si="131"/>
        <v>Electrification + Hydrogen</v>
      </c>
      <c r="K675" s="74" t="str">
        <f t="shared" si="131"/>
        <v>indst fuel type shifting</v>
      </c>
      <c r="L675" s="353">
        <f t="shared" si="131"/>
        <v>0</v>
      </c>
      <c r="M675" s="353">
        <f t="shared" si="131"/>
        <v>1</v>
      </c>
      <c r="N675" s="353">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4"/>
      <c r="T675" s="53"/>
    </row>
    <row r="676" spans="1:20" ht="28.5">
      <c r="A676" s="74" t="str">
        <f t="shared" si="130"/>
        <v>Industry</v>
      </c>
      <c r="B676" s="74" t="str">
        <f t="shared" si="127"/>
        <v>Electrification + Hydrogen</v>
      </c>
      <c r="C676" s="74" t="str">
        <f t="shared" si="127"/>
        <v>Fraction of Industrial Fuel Use Shifted to Other Fuels</v>
      </c>
      <c r="D676" s="9" t="s">
        <v>3582</v>
      </c>
      <c r="E676" s="53" t="s">
        <v>2632</v>
      </c>
      <c r="F676" s="342" t="s">
        <v>3538</v>
      </c>
      <c r="G676" s="53" t="s">
        <v>3608</v>
      </c>
      <c r="H676" s="54">
        <v>1229</v>
      </c>
      <c r="I676" s="53" t="s">
        <v>47</v>
      </c>
      <c r="J676" s="74" t="str">
        <f t="shared" si="131"/>
        <v>Electrification + Hydrogen</v>
      </c>
      <c r="K676" s="74" t="str">
        <f t="shared" si="131"/>
        <v>indst fuel type shifting</v>
      </c>
      <c r="L676" s="353">
        <f t="shared" si="131"/>
        <v>0</v>
      </c>
      <c r="M676" s="353">
        <f t="shared" si="131"/>
        <v>1</v>
      </c>
      <c r="N676" s="353">
        <f t="shared" si="131"/>
        <v>0.01</v>
      </c>
      <c r="O676" s="74" t="str">
        <f t="shared" si="131"/>
        <v>% of fuel shifted</v>
      </c>
      <c r="P676" s="450"/>
      <c r="Q676" s="74" t="str">
        <f t="shared" si="129"/>
        <v>industry-ag-main.html#fuel-switching</v>
      </c>
      <c r="R676" s="74" t="str">
        <f t="shared" si="129"/>
        <v>industry-elec-and-hydrogen.html</v>
      </c>
      <c r="S676" s="434"/>
      <c r="T676" s="53"/>
    </row>
    <row r="677" spans="1:20" ht="28.5">
      <c r="A677" s="74" t="str">
        <f t="shared" si="130"/>
        <v>Industry</v>
      </c>
      <c r="B677" s="74" t="str">
        <f t="shared" si="127"/>
        <v>Electrification + Hydrogen</v>
      </c>
      <c r="C677" s="74" t="str">
        <f t="shared" si="127"/>
        <v>Fraction of Industrial Fuel Use Shifted to Other Fuels</v>
      </c>
      <c r="D677" s="9" t="s">
        <v>3582</v>
      </c>
      <c r="E677" s="53" t="s">
        <v>2633</v>
      </c>
      <c r="F677" s="342" t="s">
        <v>3538</v>
      </c>
      <c r="G677" s="53" t="s">
        <v>3609</v>
      </c>
      <c r="H677" s="54">
        <v>1230</v>
      </c>
      <c r="I677" s="53" t="s">
        <v>47</v>
      </c>
      <c r="J677" s="74" t="str">
        <f t="shared" si="131"/>
        <v>Electrification + Hydrogen</v>
      </c>
      <c r="K677" s="74" t="str">
        <f t="shared" si="131"/>
        <v>indst fuel type shifting</v>
      </c>
      <c r="L677" s="353">
        <f t="shared" si="131"/>
        <v>0</v>
      </c>
      <c r="M677" s="353">
        <f t="shared" si="131"/>
        <v>1</v>
      </c>
      <c r="N677" s="353">
        <f t="shared" si="131"/>
        <v>0.01</v>
      </c>
      <c r="O677" s="74" t="str">
        <f t="shared" si="131"/>
        <v>% of fuel shifted</v>
      </c>
      <c r="P677" s="450"/>
      <c r="Q677" s="74" t="str">
        <f t="shared" si="129"/>
        <v>industry-ag-main.html#fuel-switching</v>
      </c>
      <c r="R677" s="74" t="str">
        <f t="shared" si="129"/>
        <v>industry-elec-and-hydrogen.html</v>
      </c>
      <c r="S677" s="434"/>
      <c r="T677" s="53"/>
    </row>
    <row r="678" spans="1:20" ht="28.5">
      <c r="A678" s="74" t="str">
        <f t="shared" si="130"/>
        <v>Industry</v>
      </c>
      <c r="B678" s="74" t="str">
        <f t="shared" si="127"/>
        <v>Electrification + Hydrogen</v>
      </c>
      <c r="C678" s="74" t="str">
        <f t="shared" si="127"/>
        <v>Fraction of Industrial Fuel Use Shifted to Other Fuels</v>
      </c>
      <c r="D678" s="9" t="s">
        <v>3582</v>
      </c>
      <c r="E678" s="53" t="s">
        <v>2634</v>
      </c>
      <c r="F678" s="342" t="s">
        <v>3538</v>
      </c>
      <c r="G678" s="53" t="s">
        <v>3610</v>
      </c>
      <c r="H678" s="54">
        <v>1231</v>
      </c>
      <c r="I678" s="53" t="s">
        <v>47</v>
      </c>
      <c r="J678" s="74" t="str">
        <f t="shared" si="131"/>
        <v>Electrification + Hydrogen</v>
      </c>
      <c r="K678" s="74" t="str">
        <f t="shared" si="131"/>
        <v>indst fuel type shifting</v>
      </c>
      <c r="L678" s="353">
        <f t="shared" si="131"/>
        <v>0</v>
      </c>
      <c r="M678" s="353">
        <f t="shared" si="131"/>
        <v>1</v>
      </c>
      <c r="N678" s="353">
        <f t="shared" si="131"/>
        <v>0.01</v>
      </c>
      <c r="O678" s="74" t="str">
        <f t="shared" si="131"/>
        <v>% of fuel shifted</v>
      </c>
      <c r="P678" s="450"/>
      <c r="Q678" s="74" t="str">
        <f t="shared" si="129"/>
        <v>industry-ag-main.html#fuel-switching</v>
      </c>
      <c r="R678" s="74" t="str">
        <f t="shared" si="129"/>
        <v>industry-elec-and-hydrogen.html</v>
      </c>
      <c r="S678" s="434"/>
      <c r="T678" s="53"/>
    </row>
    <row r="679" spans="1:20" ht="28.5">
      <c r="A679" s="74" t="str">
        <f t="shared" si="130"/>
        <v>Industry</v>
      </c>
      <c r="B679" s="74" t="str">
        <f t="shared" si="127"/>
        <v>Electrification + Hydrogen</v>
      </c>
      <c r="C679" s="74" t="str">
        <f t="shared" si="127"/>
        <v>Fraction of Industrial Fuel Use Shifted to Other Fuels</v>
      </c>
      <c r="D679" s="9" t="s">
        <v>3582</v>
      </c>
      <c r="E679" s="53" t="s">
        <v>2635</v>
      </c>
      <c r="F679" s="342" t="s">
        <v>3538</v>
      </c>
      <c r="G679" s="53" t="s">
        <v>3611</v>
      </c>
      <c r="H679" s="54">
        <v>1232</v>
      </c>
      <c r="I679" s="53" t="s">
        <v>47</v>
      </c>
      <c r="J679" s="74" t="str">
        <f t="shared" si="131"/>
        <v>Electrification + Hydrogen</v>
      </c>
      <c r="K679" s="74" t="str">
        <f t="shared" si="131"/>
        <v>indst fuel type shifting</v>
      </c>
      <c r="L679" s="353">
        <f t="shared" si="131"/>
        <v>0</v>
      </c>
      <c r="M679" s="353">
        <f t="shared" si="131"/>
        <v>1</v>
      </c>
      <c r="N679" s="353">
        <f t="shared" si="131"/>
        <v>0.01</v>
      </c>
      <c r="O679" s="74" t="str">
        <f t="shared" si="131"/>
        <v>% of fuel shifted</v>
      </c>
      <c r="P679" s="450"/>
      <c r="Q679" s="74" t="str">
        <f t="shared" si="129"/>
        <v>industry-ag-main.html#fuel-switching</v>
      </c>
      <c r="R679" s="74" t="str">
        <f t="shared" si="129"/>
        <v>industry-elec-and-hydrogen.html</v>
      </c>
      <c r="S679" s="434"/>
      <c r="T679" s="53"/>
    </row>
    <row r="680" spans="1:20" ht="28.5">
      <c r="A680" s="74" t="str">
        <f t="shared" si="130"/>
        <v>Industry</v>
      </c>
      <c r="B680" s="74" t="str">
        <f t="shared" si="127"/>
        <v>Electrification + Hydrogen</v>
      </c>
      <c r="C680" s="74" t="str">
        <f t="shared" si="127"/>
        <v>Fraction of Industrial Fuel Use Shifted to Other Fuels</v>
      </c>
      <c r="D680" s="9" t="s">
        <v>3582</v>
      </c>
      <c r="E680" s="53" t="s">
        <v>2636</v>
      </c>
      <c r="F680" s="342" t="s">
        <v>3538</v>
      </c>
      <c r="G680" s="53" t="s">
        <v>3612</v>
      </c>
      <c r="H680" s="54">
        <v>1233</v>
      </c>
      <c r="I680" s="53" t="s">
        <v>47</v>
      </c>
      <c r="J680" s="74" t="str">
        <f t="shared" si="131"/>
        <v>Electrification + Hydrogen</v>
      </c>
      <c r="K680" s="74" t="str">
        <f t="shared" si="131"/>
        <v>indst fuel type shifting</v>
      </c>
      <c r="L680" s="353">
        <f t="shared" si="131"/>
        <v>0</v>
      </c>
      <c r="M680" s="353">
        <f t="shared" si="131"/>
        <v>1</v>
      </c>
      <c r="N680" s="353">
        <f t="shared" si="131"/>
        <v>0.01</v>
      </c>
      <c r="O680" s="74" t="str">
        <f t="shared" si="131"/>
        <v>% of fuel shifted</v>
      </c>
      <c r="P680" s="450"/>
      <c r="Q680" s="74" t="str">
        <f t="shared" si="129"/>
        <v>industry-ag-main.html#fuel-switching</v>
      </c>
      <c r="R680" s="74" t="str">
        <f t="shared" si="129"/>
        <v>industry-elec-and-hydrogen.html</v>
      </c>
      <c r="S680" s="434"/>
      <c r="T680" s="53"/>
    </row>
    <row r="681" spans="1:20" ht="28.5">
      <c r="A681" s="74" t="str">
        <f t="shared" si="130"/>
        <v>Industry</v>
      </c>
      <c r="B681" s="74" t="str">
        <f t="shared" si="127"/>
        <v>Electrification + Hydrogen</v>
      </c>
      <c r="C681" s="74" t="str">
        <f t="shared" si="127"/>
        <v>Fraction of Industrial Fuel Use Shifted to Other Fuels</v>
      </c>
      <c r="D681" s="9" t="s">
        <v>3582</v>
      </c>
      <c r="E681" s="53" t="s">
        <v>3070</v>
      </c>
      <c r="F681" s="342" t="s">
        <v>3538</v>
      </c>
      <c r="G681" s="53" t="s">
        <v>3613</v>
      </c>
      <c r="H681" s="54">
        <v>1234</v>
      </c>
      <c r="I681" s="53" t="s">
        <v>47</v>
      </c>
      <c r="J681" s="74" t="str">
        <f t="shared" si="131"/>
        <v>Electrification + Hydrogen</v>
      </c>
      <c r="K681" s="74" t="str">
        <f t="shared" si="131"/>
        <v>indst fuel type shifting</v>
      </c>
      <c r="L681" s="353">
        <f t="shared" si="131"/>
        <v>0</v>
      </c>
      <c r="M681" s="353">
        <f t="shared" si="131"/>
        <v>1</v>
      </c>
      <c r="N681" s="353">
        <f t="shared" si="131"/>
        <v>0.01</v>
      </c>
      <c r="O681" s="74" t="str">
        <f t="shared" si="131"/>
        <v>% of fuel shifted</v>
      </c>
      <c r="P681" s="450"/>
      <c r="Q681" s="74" t="str">
        <f t="shared" si="129"/>
        <v>industry-ag-main.html#fuel-switching</v>
      </c>
      <c r="R681" s="74" t="str">
        <f t="shared" si="129"/>
        <v>industry-elec-and-hydrogen.html</v>
      </c>
      <c r="S681" s="434"/>
      <c r="T681" s="53"/>
    </row>
    <row r="682" spans="1:20" ht="28.5">
      <c r="A682" s="74" t="str">
        <f t="shared" si="130"/>
        <v>Industry</v>
      </c>
      <c r="B682" s="74" t="str">
        <f t="shared" si="127"/>
        <v>Electrification + Hydrogen</v>
      </c>
      <c r="C682" s="74" t="str">
        <f t="shared" si="127"/>
        <v>Fraction of Industrial Fuel Use Shifted to Other Fuels</v>
      </c>
      <c r="D682" s="9" t="s">
        <v>3582</v>
      </c>
      <c r="E682" s="53" t="s">
        <v>3071</v>
      </c>
      <c r="F682" s="342" t="s">
        <v>3538</v>
      </c>
      <c r="G682" s="53" t="s">
        <v>3614</v>
      </c>
      <c r="H682" s="54">
        <v>1235</v>
      </c>
      <c r="I682" s="53" t="s">
        <v>47</v>
      </c>
      <c r="J682" s="74" t="str">
        <f t="shared" si="131"/>
        <v>Electrification + Hydrogen</v>
      </c>
      <c r="K682" s="74" t="str">
        <f t="shared" si="131"/>
        <v>indst fuel type shifting</v>
      </c>
      <c r="L682" s="353">
        <f t="shared" si="131"/>
        <v>0</v>
      </c>
      <c r="M682" s="353">
        <f t="shared" si="131"/>
        <v>1</v>
      </c>
      <c r="N682" s="353">
        <f t="shared" si="131"/>
        <v>0.01</v>
      </c>
      <c r="O682" s="74" t="str">
        <f t="shared" si="131"/>
        <v>% of fuel shifted</v>
      </c>
      <c r="P682" s="450"/>
      <c r="Q682" s="74" t="str">
        <f t="shared" si="129"/>
        <v>industry-ag-main.html#fuel-switching</v>
      </c>
      <c r="R682" s="74" t="str">
        <f t="shared" si="129"/>
        <v>industry-elec-and-hydrogen.html</v>
      </c>
      <c r="S682" s="434"/>
      <c r="T682" s="53"/>
    </row>
    <row r="683" spans="1:20" ht="28.5">
      <c r="A683" s="74" t="str">
        <f t="shared" si="130"/>
        <v>Industry</v>
      </c>
      <c r="B683" s="74" t="str">
        <f t="shared" si="127"/>
        <v>Electrification + Hydrogen</v>
      </c>
      <c r="C683" s="74" t="str">
        <f t="shared" si="127"/>
        <v>Fraction of Industrial Fuel Use Shifted to Other Fuels</v>
      </c>
      <c r="D683" s="9" t="s">
        <v>3582</v>
      </c>
      <c r="E683" s="53" t="s">
        <v>3072</v>
      </c>
      <c r="F683" s="342" t="s">
        <v>3538</v>
      </c>
      <c r="G683" s="53" t="s">
        <v>3615</v>
      </c>
      <c r="H683" s="54">
        <v>1236</v>
      </c>
      <c r="I683" s="53" t="s">
        <v>47</v>
      </c>
      <c r="J683" s="74" t="str">
        <f t="shared" si="131"/>
        <v>Electrification + Hydrogen</v>
      </c>
      <c r="K683" s="74" t="str">
        <f t="shared" si="131"/>
        <v>indst fuel type shifting</v>
      </c>
      <c r="L683" s="353">
        <f t="shared" si="131"/>
        <v>0</v>
      </c>
      <c r="M683" s="353">
        <f t="shared" si="131"/>
        <v>1</v>
      </c>
      <c r="N683" s="353">
        <f t="shared" si="131"/>
        <v>0.01</v>
      </c>
      <c r="O683" s="74" t="str">
        <f t="shared" si="131"/>
        <v>% of fuel shifted</v>
      </c>
      <c r="P683" s="450"/>
      <c r="Q683" s="74" t="str">
        <f t="shared" si="129"/>
        <v>industry-ag-main.html#fuel-switching</v>
      </c>
      <c r="R683" s="74" t="str">
        <f t="shared" si="129"/>
        <v>industry-elec-and-hydrogen.html</v>
      </c>
      <c r="S683" s="434"/>
      <c r="T683" s="53"/>
    </row>
    <row r="684" spans="1:20" ht="114">
      <c r="A684" s="74" t="str">
        <f t="shared" si="130"/>
        <v>Industry</v>
      </c>
      <c r="B684" s="74" t="str">
        <f t="shared" si="127"/>
        <v>Electrification + Hydrogen</v>
      </c>
      <c r="C684" s="74" t="str">
        <f t="shared" si="127"/>
        <v>Fraction of Industrial Fuel Use Shifted to Other Fuels</v>
      </c>
      <c r="D684" s="9" t="s">
        <v>3582</v>
      </c>
      <c r="E684" s="53" t="s">
        <v>3069</v>
      </c>
      <c r="F684" s="342" t="s">
        <v>3538</v>
      </c>
      <c r="G684" s="53" t="s">
        <v>3616</v>
      </c>
      <c r="H684" s="54">
        <v>1237</v>
      </c>
      <c r="I684" s="53" t="s">
        <v>46</v>
      </c>
      <c r="J684" s="74" t="str">
        <f t="shared" si="131"/>
        <v>Electrification + Hydrogen</v>
      </c>
      <c r="K684" s="74" t="str">
        <f t="shared" si="131"/>
        <v>indst fuel type shifting</v>
      </c>
      <c r="L684" s="353">
        <f t="shared" si="131"/>
        <v>0</v>
      </c>
      <c r="M684" s="353">
        <f t="shared" si="131"/>
        <v>1</v>
      </c>
      <c r="N684" s="353">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4"/>
      <c r="T684" s="53"/>
    </row>
    <row r="685" spans="1:20" ht="114">
      <c r="A685" s="74" t="str">
        <f t="shared" si="130"/>
        <v>Industry</v>
      </c>
      <c r="B685" s="74" t="str">
        <f t="shared" si="127"/>
        <v>Electrification + Hydrogen</v>
      </c>
      <c r="C685" s="74" t="str">
        <f t="shared" si="127"/>
        <v>Fraction of Industrial Fuel Use Shifted to Other Fuels</v>
      </c>
      <c r="D685" s="9" t="s">
        <v>3583</v>
      </c>
      <c r="E685" s="53" t="s">
        <v>2631</v>
      </c>
      <c r="F685" s="342" t="s">
        <v>3539</v>
      </c>
      <c r="G685" s="53" t="s">
        <v>3607</v>
      </c>
      <c r="H685" s="54">
        <v>1238</v>
      </c>
      <c r="I685" s="53" t="s">
        <v>46</v>
      </c>
      <c r="J685" s="74" t="str">
        <f t="shared" si="131"/>
        <v>Electrification + Hydrogen</v>
      </c>
      <c r="K685" s="74" t="str">
        <f t="shared" si="131"/>
        <v>indst fuel type shifting</v>
      </c>
      <c r="L685" s="353">
        <f t="shared" si="131"/>
        <v>0</v>
      </c>
      <c r="M685" s="353">
        <f t="shared" si="131"/>
        <v>1</v>
      </c>
      <c r="N685" s="353">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4"/>
      <c r="T685" s="53"/>
    </row>
    <row r="686" spans="1:20" ht="28.5">
      <c r="A686" s="74" t="str">
        <f t="shared" si="130"/>
        <v>Industry</v>
      </c>
      <c r="B686" s="74" t="str">
        <f t="shared" si="127"/>
        <v>Electrification + Hydrogen</v>
      </c>
      <c r="C686" s="74" t="str">
        <f t="shared" si="127"/>
        <v>Fraction of Industrial Fuel Use Shifted to Other Fuels</v>
      </c>
      <c r="D686" s="9" t="s">
        <v>3583</v>
      </c>
      <c r="E686" s="53" t="s">
        <v>2632</v>
      </c>
      <c r="F686" s="342" t="s">
        <v>3539</v>
      </c>
      <c r="G686" s="53" t="s">
        <v>3608</v>
      </c>
      <c r="H686" s="54">
        <v>1239</v>
      </c>
      <c r="I686" s="53" t="s">
        <v>47</v>
      </c>
      <c r="J686" s="74" t="str">
        <f t="shared" si="131"/>
        <v>Electrification + Hydrogen</v>
      </c>
      <c r="K686" s="74" t="str">
        <f t="shared" si="131"/>
        <v>indst fuel type shifting</v>
      </c>
      <c r="L686" s="353">
        <f t="shared" si="131"/>
        <v>0</v>
      </c>
      <c r="M686" s="353">
        <f t="shared" si="131"/>
        <v>1</v>
      </c>
      <c r="N686" s="353">
        <f t="shared" si="131"/>
        <v>0.01</v>
      </c>
      <c r="O686" s="74" t="str">
        <f t="shared" si="131"/>
        <v>% of fuel shifted</v>
      </c>
      <c r="P686" s="450"/>
      <c r="Q686" s="74" t="str">
        <f t="shared" si="129"/>
        <v>industry-ag-main.html#fuel-switching</v>
      </c>
      <c r="R686" s="74" t="str">
        <f t="shared" si="129"/>
        <v>industry-elec-and-hydrogen.html</v>
      </c>
      <c r="S686" s="434"/>
      <c r="T686" s="53"/>
    </row>
    <row r="687" spans="1:20" ht="28.5">
      <c r="A687" s="74" t="str">
        <f t="shared" si="130"/>
        <v>Industry</v>
      </c>
      <c r="B687" s="74" t="str">
        <f t="shared" si="127"/>
        <v>Electrification + Hydrogen</v>
      </c>
      <c r="C687" s="74" t="str">
        <f t="shared" si="127"/>
        <v>Fraction of Industrial Fuel Use Shifted to Other Fuels</v>
      </c>
      <c r="D687" s="9" t="s">
        <v>3583</v>
      </c>
      <c r="E687" s="53" t="s">
        <v>2633</v>
      </c>
      <c r="F687" s="342" t="s">
        <v>3539</v>
      </c>
      <c r="G687" s="53" t="s">
        <v>3609</v>
      </c>
      <c r="H687" s="54">
        <v>1240</v>
      </c>
      <c r="I687" s="53" t="s">
        <v>47</v>
      </c>
      <c r="J687" s="74" t="str">
        <f t="shared" si="131"/>
        <v>Electrification + Hydrogen</v>
      </c>
      <c r="K687" s="74" t="str">
        <f t="shared" si="131"/>
        <v>indst fuel type shifting</v>
      </c>
      <c r="L687" s="353">
        <f t="shared" si="131"/>
        <v>0</v>
      </c>
      <c r="M687" s="353">
        <f t="shared" si="131"/>
        <v>1</v>
      </c>
      <c r="N687" s="353">
        <f t="shared" si="131"/>
        <v>0.01</v>
      </c>
      <c r="O687" s="74" t="str">
        <f t="shared" si="131"/>
        <v>% of fuel shifted</v>
      </c>
      <c r="P687" s="450"/>
      <c r="Q687" s="74" t="str">
        <f t="shared" si="129"/>
        <v>industry-ag-main.html#fuel-switching</v>
      </c>
      <c r="R687" s="74" t="str">
        <f t="shared" si="129"/>
        <v>industry-elec-and-hydrogen.html</v>
      </c>
      <c r="S687" s="434"/>
      <c r="T687" s="53"/>
    </row>
    <row r="688" spans="1:20" ht="28.5">
      <c r="A688" s="74" t="str">
        <f t="shared" si="130"/>
        <v>Industry</v>
      </c>
      <c r="B688" s="74" t="str">
        <f t="shared" si="130"/>
        <v>Electrification + Hydrogen</v>
      </c>
      <c r="C688" s="74" t="str">
        <f t="shared" si="130"/>
        <v>Fraction of Industrial Fuel Use Shifted to Other Fuels</v>
      </c>
      <c r="D688" s="9" t="s">
        <v>3583</v>
      </c>
      <c r="E688" s="53" t="s">
        <v>2634</v>
      </c>
      <c r="F688" s="342" t="s">
        <v>3539</v>
      </c>
      <c r="G688" s="53" t="s">
        <v>3610</v>
      </c>
      <c r="H688" s="54">
        <v>1241</v>
      </c>
      <c r="I688" s="53" t="s">
        <v>47</v>
      </c>
      <c r="J688" s="74" t="str">
        <f t="shared" si="131"/>
        <v>Electrification + Hydrogen</v>
      </c>
      <c r="K688" s="74" t="str">
        <f t="shared" si="131"/>
        <v>indst fuel type shifting</v>
      </c>
      <c r="L688" s="353">
        <f t="shared" si="131"/>
        <v>0</v>
      </c>
      <c r="M688" s="353">
        <f t="shared" si="131"/>
        <v>1</v>
      </c>
      <c r="N688" s="353">
        <f t="shared" si="131"/>
        <v>0.01</v>
      </c>
      <c r="O688" s="74" t="str">
        <f t="shared" si="131"/>
        <v>% of fuel shifted</v>
      </c>
      <c r="P688" s="450"/>
      <c r="Q688" s="74" t="str">
        <f t="shared" si="129"/>
        <v>industry-ag-main.html#fuel-switching</v>
      </c>
      <c r="R688" s="74" t="str">
        <f t="shared" si="129"/>
        <v>industry-elec-and-hydrogen.html</v>
      </c>
      <c r="S688" s="434"/>
      <c r="T688" s="53"/>
    </row>
    <row r="689" spans="1:20" ht="28.5">
      <c r="A689" s="74" t="str">
        <f t="shared" si="130"/>
        <v>Industry</v>
      </c>
      <c r="B689" s="74" t="str">
        <f t="shared" si="130"/>
        <v>Electrification + Hydrogen</v>
      </c>
      <c r="C689" s="74" t="str">
        <f t="shared" si="130"/>
        <v>Fraction of Industrial Fuel Use Shifted to Other Fuels</v>
      </c>
      <c r="D689" s="9" t="s">
        <v>3583</v>
      </c>
      <c r="E689" s="53" t="s">
        <v>2635</v>
      </c>
      <c r="F689" s="342" t="s">
        <v>3539</v>
      </c>
      <c r="G689" s="53" t="s">
        <v>3611</v>
      </c>
      <c r="H689" s="54">
        <v>1242</v>
      </c>
      <c r="I689" s="53" t="s">
        <v>47</v>
      </c>
      <c r="J689" s="74" t="str">
        <f t="shared" si="131"/>
        <v>Electrification + Hydrogen</v>
      </c>
      <c r="K689" s="74" t="str">
        <f t="shared" si="131"/>
        <v>indst fuel type shifting</v>
      </c>
      <c r="L689" s="353">
        <f t="shared" si="131"/>
        <v>0</v>
      </c>
      <c r="M689" s="353">
        <f t="shared" si="131"/>
        <v>1</v>
      </c>
      <c r="N689" s="353">
        <f t="shared" si="131"/>
        <v>0.01</v>
      </c>
      <c r="O689" s="74" t="str">
        <f t="shared" si="131"/>
        <v>% of fuel shifted</v>
      </c>
      <c r="P689" s="450"/>
      <c r="Q689" s="74" t="str">
        <f t="shared" si="129"/>
        <v>industry-ag-main.html#fuel-switching</v>
      </c>
      <c r="R689" s="74" t="str">
        <f t="shared" si="129"/>
        <v>industry-elec-and-hydrogen.html</v>
      </c>
      <c r="S689" s="434"/>
      <c r="T689" s="53"/>
    </row>
    <row r="690" spans="1:20" ht="28.5">
      <c r="A690" s="74" t="str">
        <f t="shared" ref="A690:C735" si="135">A$655</f>
        <v>Industry</v>
      </c>
      <c r="B690" s="74" t="str">
        <f t="shared" si="135"/>
        <v>Electrification + Hydrogen</v>
      </c>
      <c r="C690" s="74" t="str">
        <f t="shared" si="135"/>
        <v>Fraction of Industrial Fuel Use Shifted to Other Fuels</v>
      </c>
      <c r="D690" s="9" t="s">
        <v>3583</v>
      </c>
      <c r="E690" s="53" t="s">
        <v>2636</v>
      </c>
      <c r="F690" s="342" t="s">
        <v>3539</v>
      </c>
      <c r="G690" s="53" t="s">
        <v>3612</v>
      </c>
      <c r="H690" s="54">
        <v>1243</v>
      </c>
      <c r="I690" s="53" t="s">
        <v>47</v>
      </c>
      <c r="J690" s="74" t="str">
        <f t="shared" si="131"/>
        <v>Electrification + Hydrogen</v>
      </c>
      <c r="K690" s="74" t="str">
        <f t="shared" si="131"/>
        <v>indst fuel type shifting</v>
      </c>
      <c r="L690" s="353">
        <f t="shared" si="131"/>
        <v>0</v>
      </c>
      <c r="M690" s="353">
        <f t="shared" si="131"/>
        <v>1</v>
      </c>
      <c r="N690" s="353">
        <f t="shared" si="131"/>
        <v>0.01</v>
      </c>
      <c r="O690" s="74" t="str">
        <f t="shared" si="131"/>
        <v>% of fuel shifted</v>
      </c>
      <c r="P690" s="450"/>
      <c r="Q690" s="74" t="str">
        <f t="shared" si="129"/>
        <v>industry-ag-main.html#fuel-switching</v>
      </c>
      <c r="R690" s="74" t="str">
        <f t="shared" si="129"/>
        <v>industry-elec-and-hydrogen.html</v>
      </c>
      <c r="S690" s="434"/>
      <c r="T690" s="53"/>
    </row>
    <row r="691" spans="1:20" ht="28.5">
      <c r="A691" s="74" t="str">
        <f t="shared" si="135"/>
        <v>Industry</v>
      </c>
      <c r="B691" s="74" t="str">
        <f t="shared" si="135"/>
        <v>Electrification + Hydrogen</v>
      </c>
      <c r="C691" s="74" t="str">
        <f t="shared" si="135"/>
        <v>Fraction of Industrial Fuel Use Shifted to Other Fuels</v>
      </c>
      <c r="D691" s="9" t="s">
        <v>3583</v>
      </c>
      <c r="E691" s="53" t="s">
        <v>3070</v>
      </c>
      <c r="F691" s="342" t="s">
        <v>3539</v>
      </c>
      <c r="G691" s="53" t="s">
        <v>3613</v>
      </c>
      <c r="H691" s="54">
        <v>1244</v>
      </c>
      <c r="I691" s="53" t="s">
        <v>47</v>
      </c>
      <c r="J691" s="74" t="str">
        <f t="shared" si="131"/>
        <v>Electrification + Hydrogen</v>
      </c>
      <c r="K691" s="74" t="str">
        <f t="shared" si="131"/>
        <v>indst fuel type shifting</v>
      </c>
      <c r="L691" s="353">
        <f t="shared" si="131"/>
        <v>0</v>
      </c>
      <c r="M691" s="353">
        <f t="shared" si="131"/>
        <v>1</v>
      </c>
      <c r="N691" s="353">
        <f t="shared" si="131"/>
        <v>0.01</v>
      </c>
      <c r="O691" s="74" t="str">
        <f t="shared" si="131"/>
        <v>% of fuel shifted</v>
      </c>
      <c r="P691" s="450"/>
      <c r="Q691" s="74" t="str">
        <f t="shared" si="129"/>
        <v>industry-ag-main.html#fuel-switching</v>
      </c>
      <c r="R691" s="74" t="str">
        <f t="shared" si="129"/>
        <v>industry-elec-and-hydrogen.html</v>
      </c>
      <c r="S691" s="434"/>
      <c r="T691" s="53"/>
    </row>
    <row r="692" spans="1:20" ht="28.5">
      <c r="A692" s="74" t="str">
        <f t="shared" si="135"/>
        <v>Industry</v>
      </c>
      <c r="B692" s="74" t="str">
        <f t="shared" si="135"/>
        <v>Electrification + Hydrogen</v>
      </c>
      <c r="C692" s="74" t="str">
        <f t="shared" si="135"/>
        <v>Fraction of Industrial Fuel Use Shifted to Other Fuels</v>
      </c>
      <c r="D692" s="9" t="s">
        <v>3583</v>
      </c>
      <c r="E692" s="53" t="s">
        <v>3071</v>
      </c>
      <c r="F692" s="342" t="s">
        <v>3539</v>
      </c>
      <c r="G692" s="53" t="s">
        <v>3614</v>
      </c>
      <c r="H692" s="54">
        <v>1245</v>
      </c>
      <c r="I692" s="53" t="s">
        <v>47</v>
      </c>
      <c r="J692" s="74" t="str">
        <f t="shared" si="131"/>
        <v>Electrification + Hydrogen</v>
      </c>
      <c r="K692" s="74" t="str">
        <f t="shared" si="131"/>
        <v>indst fuel type shifting</v>
      </c>
      <c r="L692" s="353">
        <f t="shared" si="131"/>
        <v>0</v>
      </c>
      <c r="M692" s="353">
        <f t="shared" si="131"/>
        <v>1</v>
      </c>
      <c r="N692" s="353">
        <f t="shared" si="131"/>
        <v>0.01</v>
      </c>
      <c r="O692" s="74" t="str">
        <f t="shared" si="131"/>
        <v>% of fuel shifted</v>
      </c>
      <c r="P692" s="450"/>
      <c r="Q692" s="74" t="str">
        <f t="shared" si="129"/>
        <v>industry-ag-main.html#fuel-switching</v>
      </c>
      <c r="R692" s="74" t="str">
        <f t="shared" si="129"/>
        <v>industry-elec-and-hydrogen.html</v>
      </c>
      <c r="S692" s="434"/>
      <c r="T692" s="53"/>
    </row>
    <row r="693" spans="1:20" ht="28.5">
      <c r="A693" s="74" t="str">
        <f t="shared" si="135"/>
        <v>Industry</v>
      </c>
      <c r="B693" s="74" t="str">
        <f t="shared" si="135"/>
        <v>Electrification + Hydrogen</v>
      </c>
      <c r="C693" s="74" t="str">
        <f t="shared" si="135"/>
        <v>Fraction of Industrial Fuel Use Shifted to Other Fuels</v>
      </c>
      <c r="D693" s="9" t="s">
        <v>3583</v>
      </c>
      <c r="E693" s="53" t="s">
        <v>3072</v>
      </c>
      <c r="F693" s="342" t="s">
        <v>3539</v>
      </c>
      <c r="G693" s="53" t="s">
        <v>3615</v>
      </c>
      <c r="H693" s="54">
        <v>1246</v>
      </c>
      <c r="I693" s="53" t="s">
        <v>47</v>
      </c>
      <c r="J693" s="74" t="str">
        <f t="shared" si="131"/>
        <v>Electrification + Hydrogen</v>
      </c>
      <c r="K693" s="74" t="str">
        <f t="shared" si="131"/>
        <v>indst fuel type shifting</v>
      </c>
      <c r="L693" s="353">
        <f t="shared" si="131"/>
        <v>0</v>
      </c>
      <c r="M693" s="353">
        <f t="shared" si="131"/>
        <v>1</v>
      </c>
      <c r="N693" s="353">
        <f t="shared" si="131"/>
        <v>0.01</v>
      </c>
      <c r="O693" s="74" t="str">
        <f t="shared" si="131"/>
        <v>% of fuel shifted</v>
      </c>
      <c r="P693" s="450"/>
      <c r="Q693" s="74" t="str">
        <f t="shared" si="129"/>
        <v>industry-ag-main.html#fuel-switching</v>
      </c>
      <c r="R693" s="74" t="str">
        <f t="shared" si="129"/>
        <v>industry-elec-and-hydrogen.html</v>
      </c>
      <c r="S693" s="434"/>
      <c r="T693" s="53"/>
    </row>
    <row r="694" spans="1:20" ht="114">
      <c r="A694" s="74" t="str">
        <f t="shared" si="135"/>
        <v>Industry</v>
      </c>
      <c r="B694" s="74" t="str">
        <f t="shared" si="135"/>
        <v>Electrification + Hydrogen</v>
      </c>
      <c r="C694" s="74" t="str">
        <f t="shared" si="135"/>
        <v>Fraction of Industrial Fuel Use Shifted to Other Fuels</v>
      </c>
      <c r="D694" s="9" t="s">
        <v>3583</v>
      </c>
      <c r="E694" s="53" t="s">
        <v>3069</v>
      </c>
      <c r="F694" s="342" t="s">
        <v>3539</v>
      </c>
      <c r="G694" s="53" t="s">
        <v>3616</v>
      </c>
      <c r="H694" s="54">
        <v>1247</v>
      </c>
      <c r="I694" s="53" t="s">
        <v>46</v>
      </c>
      <c r="J694" s="74" t="str">
        <f t="shared" si="131"/>
        <v>Electrification + Hydrogen</v>
      </c>
      <c r="K694" s="74" t="str">
        <f t="shared" si="131"/>
        <v>indst fuel type shifting</v>
      </c>
      <c r="L694" s="353">
        <f t="shared" si="131"/>
        <v>0</v>
      </c>
      <c r="M694" s="353">
        <f t="shared" si="131"/>
        <v>1</v>
      </c>
      <c r="N694" s="353">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4"/>
      <c r="T694" s="53"/>
    </row>
    <row r="695" spans="1:20" ht="114">
      <c r="A695" s="74" t="str">
        <f t="shared" si="135"/>
        <v>Industry</v>
      </c>
      <c r="B695" s="74" t="str">
        <f t="shared" si="135"/>
        <v>Electrification + Hydrogen</v>
      </c>
      <c r="C695" s="74" t="str">
        <f t="shared" si="135"/>
        <v>Fraction of Industrial Fuel Use Shifted to Other Fuels</v>
      </c>
      <c r="D695" s="9" t="s">
        <v>3584</v>
      </c>
      <c r="E695" s="53" t="s">
        <v>2631</v>
      </c>
      <c r="F695" s="342" t="s">
        <v>3540</v>
      </c>
      <c r="G695" s="53" t="s">
        <v>3607</v>
      </c>
      <c r="H695" s="54">
        <v>1248</v>
      </c>
      <c r="I695" s="53" t="s">
        <v>46</v>
      </c>
      <c r="J695" s="74" t="str">
        <f t="shared" si="131"/>
        <v>Electrification + Hydrogen</v>
      </c>
      <c r="K695" s="74" t="str">
        <f t="shared" si="131"/>
        <v>indst fuel type shifting</v>
      </c>
      <c r="L695" s="353">
        <f t="shared" si="131"/>
        <v>0</v>
      </c>
      <c r="M695" s="353">
        <f t="shared" si="131"/>
        <v>1</v>
      </c>
      <c r="N695" s="353">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4"/>
      <c r="T695" s="53"/>
    </row>
    <row r="696" spans="1:20" ht="28.5">
      <c r="A696" s="74" t="str">
        <f t="shared" si="135"/>
        <v>Industry</v>
      </c>
      <c r="B696" s="74" t="str">
        <f t="shared" si="135"/>
        <v>Electrification + Hydrogen</v>
      </c>
      <c r="C696" s="74" t="str">
        <f t="shared" si="135"/>
        <v>Fraction of Industrial Fuel Use Shifted to Other Fuels</v>
      </c>
      <c r="D696" s="9" t="s">
        <v>3584</v>
      </c>
      <c r="E696" s="53" t="s">
        <v>2632</v>
      </c>
      <c r="F696" s="342" t="s">
        <v>3540</v>
      </c>
      <c r="G696" s="53" t="s">
        <v>3608</v>
      </c>
      <c r="H696" s="54">
        <v>1249</v>
      </c>
      <c r="I696" s="53" t="s">
        <v>47</v>
      </c>
      <c r="J696" s="74" t="str">
        <f t="shared" si="131"/>
        <v>Electrification + Hydrogen</v>
      </c>
      <c r="K696" s="74" t="str">
        <f t="shared" si="131"/>
        <v>indst fuel type shifting</v>
      </c>
      <c r="L696" s="353">
        <f t="shared" si="131"/>
        <v>0</v>
      </c>
      <c r="M696" s="353">
        <f t="shared" si="131"/>
        <v>1</v>
      </c>
      <c r="N696" s="353">
        <f t="shared" si="131"/>
        <v>0.01</v>
      </c>
      <c r="O696" s="74" t="str">
        <f t="shared" si="131"/>
        <v>% of fuel shifted</v>
      </c>
      <c r="P696" s="450"/>
      <c r="Q696" s="74" t="str">
        <f t="shared" si="129"/>
        <v>industry-ag-main.html#fuel-switching</v>
      </c>
      <c r="R696" s="74" t="str">
        <f t="shared" si="129"/>
        <v>industry-elec-and-hydrogen.html</v>
      </c>
      <c r="S696" s="434"/>
      <c r="T696" s="53"/>
    </row>
    <row r="697" spans="1:20" ht="28.5">
      <c r="A697" s="74" t="str">
        <f t="shared" si="135"/>
        <v>Industry</v>
      </c>
      <c r="B697" s="74" t="str">
        <f t="shared" si="135"/>
        <v>Electrification + Hydrogen</v>
      </c>
      <c r="C697" s="74" t="str">
        <f t="shared" si="135"/>
        <v>Fraction of Industrial Fuel Use Shifted to Other Fuels</v>
      </c>
      <c r="D697" s="9" t="s">
        <v>3584</v>
      </c>
      <c r="E697" s="53" t="s">
        <v>2633</v>
      </c>
      <c r="F697" s="342" t="s">
        <v>3540</v>
      </c>
      <c r="G697" s="53" t="s">
        <v>3609</v>
      </c>
      <c r="H697" s="54">
        <v>1250</v>
      </c>
      <c r="I697" s="53" t="s">
        <v>47</v>
      </c>
      <c r="J697" s="74" t="str">
        <f t="shared" si="131"/>
        <v>Electrification + Hydrogen</v>
      </c>
      <c r="K697" s="74" t="str">
        <f t="shared" si="131"/>
        <v>indst fuel type shifting</v>
      </c>
      <c r="L697" s="353">
        <f t="shared" si="131"/>
        <v>0</v>
      </c>
      <c r="M697" s="353">
        <f t="shared" si="131"/>
        <v>1</v>
      </c>
      <c r="N697" s="353">
        <f t="shared" si="131"/>
        <v>0.01</v>
      </c>
      <c r="O697" s="74" t="str">
        <f t="shared" si="131"/>
        <v>% of fuel shifted</v>
      </c>
      <c r="P697" s="450"/>
      <c r="Q697" s="74" t="str">
        <f t="shared" si="129"/>
        <v>industry-ag-main.html#fuel-switching</v>
      </c>
      <c r="R697" s="74" t="str">
        <f t="shared" si="129"/>
        <v>industry-elec-and-hydrogen.html</v>
      </c>
      <c r="S697" s="434"/>
      <c r="T697" s="53"/>
    </row>
    <row r="698" spans="1:20" ht="28.5">
      <c r="A698" s="74" t="str">
        <f t="shared" si="135"/>
        <v>Industry</v>
      </c>
      <c r="B698" s="74" t="str">
        <f t="shared" si="135"/>
        <v>Electrification + Hydrogen</v>
      </c>
      <c r="C698" s="74" t="str">
        <f t="shared" si="135"/>
        <v>Fraction of Industrial Fuel Use Shifted to Other Fuels</v>
      </c>
      <c r="D698" s="9" t="s">
        <v>3584</v>
      </c>
      <c r="E698" s="53" t="s">
        <v>2634</v>
      </c>
      <c r="F698" s="342" t="s">
        <v>3540</v>
      </c>
      <c r="G698" s="53" t="s">
        <v>3610</v>
      </c>
      <c r="H698" s="54">
        <v>1251</v>
      </c>
      <c r="I698" s="53" t="s">
        <v>47</v>
      </c>
      <c r="J698" s="74" t="str">
        <f t="shared" si="131"/>
        <v>Electrification + Hydrogen</v>
      </c>
      <c r="K698" s="74" t="str">
        <f t="shared" si="131"/>
        <v>indst fuel type shifting</v>
      </c>
      <c r="L698" s="353">
        <f t="shared" si="131"/>
        <v>0</v>
      </c>
      <c r="M698" s="353">
        <f t="shared" si="131"/>
        <v>1</v>
      </c>
      <c r="N698" s="353">
        <f t="shared" si="131"/>
        <v>0.01</v>
      </c>
      <c r="O698" s="74" t="str">
        <f t="shared" si="131"/>
        <v>% of fuel shifted</v>
      </c>
      <c r="P698" s="450"/>
      <c r="Q698" s="74" t="str">
        <f t="shared" si="129"/>
        <v>industry-ag-main.html#fuel-switching</v>
      </c>
      <c r="R698" s="74" t="str">
        <f t="shared" si="129"/>
        <v>industry-elec-and-hydrogen.html</v>
      </c>
      <c r="S698" s="434"/>
      <c r="T698" s="53"/>
    </row>
    <row r="699" spans="1:20" ht="28.5">
      <c r="A699" s="74" t="str">
        <f t="shared" si="135"/>
        <v>Industry</v>
      </c>
      <c r="B699" s="74" t="str">
        <f t="shared" si="135"/>
        <v>Electrification + Hydrogen</v>
      </c>
      <c r="C699" s="74" t="str">
        <f t="shared" si="135"/>
        <v>Fraction of Industrial Fuel Use Shifted to Other Fuels</v>
      </c>
      <c r="D699" s="9" t="s">
        <v>3584</v>
      </c>
      <c r="E699" s="53" t="s">
        <v>2635</v>
      </c>
      <c r="F699" s="342" t="s">
        <v>3540</v>
      </c>
      <c r="G699" s="53" t="s">
        <v>3611</v>
      </c>
      <c r="H699" s="54">
        <v>1252</v>
      </c>
      <c r="I699" s="53" t="s">
        <v>47</v>
      </c>
      <c r="J699" s="74" t="str">
        <f t="shared" si="131"/>
        <v>Electrification + Hydrogen</v>
      </c>
      <c r="K699" s="74" t="str">
        <f t="shared" si="131"/>
        <v>indst fuel type shifting</v>
      </c>
      <c r="L699" s="353">
        <f t="shared" si="131"/>
        <v>0</v>
      </c>
      <c r="M699" s="353">
        <f t="shared" si="131"/>
        <v>1</v>
      </c>
      <c r="N699" s="353">
        <f t="shared" si="131"/>
        <v>0.01</v>
      </c>
      <c r="O699" s="74" t="str">
        <f t="shared" si="131"/>
        <v>% of fuel shifted</v>
      </c>
      <c r="P699" s="450"/>
      <c r="Q699" s="74" t="str">
        <f t="shared" si="129"/>
        <v>industry-ag-main.html#fuel-switching</v>
      </c>
      <c r="R699" s="74" t="str">
        <f t="shared" si="129"/>
        <v>industry-elec-and-hydrogen.html</v>
      </c>
      <c r="S699" s="434"/>
      <c r="T699" s="53"/>
    </row>
    <row r="700" spans="1:20" ht="28.5">
      <c r="A700" s="74" t="str">
        <f t="shared" si="135"/>
        <v>Industry</v>
      </c>
      <c r="B700" s="74" t="str">
        <f t="shared" si="135"/>
        <v>Electrification + Hydrogen</v>
      </c>
      <c r="C700" s="74" t="str">
        <f t="shared" si="135"/>
        <v>Fraction of Industrial Fuel Use Shifted to Other Fuels</v>
      </c>
      <c r="D700" s="9" t="s">
        <v>3584</v>
      </c>
      <c r="E700" s="53" t="s">
        <v>2636</v>
      </c>
      <c r="F700" s="342" t="s">
        <v>3540</v>
      </c>
      <c r="G700" s="53" t="s">
        <v>3612</v>
      </c>
      <c r="H700" s="54">
        <v>1253</v>
      </c>
      <c r="I700" s="53" t="s">
        <v>47</v>
      </c>
      <c r="J700" s="74" t="str">
        <f t="shared" si="131"/>
        <v>Electrification + Hydrogen</v>
      </c>
      <c r="K700" s="74" t="str">
        <f t="shared" si="131"/>
        <v>indst fuel type shifting</v>
      </c>
      <c r="L700" s="353">
        <f t="shared" si="131"/>
        <v>0</v>
      </c>
      <c r="M700" s="353">
        <f t="shared" si="131"/>
        <v>1</v>
      </c>
      <c r="N700" s="353">
        <f t="shared" si="131"/>
        <v>0.01</v>
      </c>
      <c r="O700" s="74" t="str">
        <f t="shared" si="131"/>
        <v>% of fuel shifted</v>
      </c>
      <c r="P700" s="450"/>
      <c r="Q700" s="74" t="str">
        <f t="shared" si="129"/>
        <v>industry-ag-main.html#fuel-switching</v>
      </c>
      <c r="R700" s="74" t="str">
        <f t="shared" si="129"/>
        <v>industry-elec-and-hydrogen.html</v>
      </c>
      <c r="S700" s="434"/>
      <c r="T700" s="53"/>
    </row>
    <row r="701" spans="1:20" ht="28.5">
      <c r="A701" s="74" t="str">
        <f t="shared" si="135"/>
        <v>Industry</v>
      </c>
      <c r="B701" s="74" t="str">
        <f t="shared" si="135"/>
        <v>Electrification + Hydrogen</v>
      </c>
      <c r="C701" s="74" t="str">
        <f t="shared" si="135"/>
        <v>Fraction of Industrial Fuel Use Shifted to Other Fuels</v>
      </c>
      <c r="D701" s="9" t="s">
        <v>3584</v>
      </c>
      <c r="E701" s="53" t="s">
        <v>3070</v>
      </c>
      <c r="F701" s="342" t="s">
        <v>3540</v>
      </c>
      <c r="G701" s="53" t="s">
        <v>3613</v>
      </c>
      <c r="H701" s="54">
        <v>1254</v>
      </c>
      <c r="I701" s="53" t="s">
        <v>47</v>
      </c>
      <c r="J701" s="74" t="str">
        <f t="shared" si="131"/>
        <v>Electrification + Hydrogen</v>
      </c>
      <c r="K701" s="74" t="str">
        <f t="shared" si="131"/>
        <v>indst fuel type shifting</v>
      </c>
      <c r="L701" s="353">
        <f t="shared" si="131"/>
        <v>0</v>
      </c>
      <c r="M701" s="353">
        <f t="shared" si="131"/>
        <v>1</v>
      </c>
      <c r="N701" s="353">
        <f t="shared" si="131"/>
        <v>0.01</v>
      </c>
      <c r="O701" s="74" t="str">
        <f t="shared" si="131"/>
        <v>% of fuel shifted</v>
      </c>
      <c r="P701" s="450"/>
      <c r="Q701" s="74" t="str">
        <f t="shared" si="129"/>
        <v>industry-ag-main.html#fuel-switching</v>
      </c>
      <c r="R701" s="74" t="str">
        <f t="shared" si="129"/>
        <v>industry-elec-and-hydrogen.html</v>
      </c>
      <c r="S701" s="434"/>
      <c r="T701" s="53"/>
    </row>
    <row r="702" spans="1:20" ht="28.5">
      <c r="A702" s="74" t="str">
        <f t="shared" si="135"/>
        <v>Industry</v>
      </c>
      <c r="B702" s="74" t="str">
        <f t="shared" si="135"/>
        <v>Electrification + Hydrogen</v>
      </c>
      <c r="C702" s="74" t="str">
        <f t="shared" si="135"/>
        <v>Fraction of Industrial Fuel Use Shifted to Other Fuels</v>
      </c>
      <c r="D702" s="9" t="s">
        <v>3584</v>
      </c>
      <c r="E702" s="53" t="s">
        <v>3071</v>
      </c>
      <c r="F702" s="342" t="s">
        <v>3540</v>
      </c>
      <c r="G702" s="53" t="s">
        <v>3614</v>
      </c>
      <c r="H702" s="54">
        <v>1255</v>
      </c>
      <c r="I702" s="53" t="s">
        <v>47</v>
      </c>
      <c r="J702" s="74" t="str">
        <f t="shared" si="131"/>
        <v>Electrification + Hydrogen</v>
      </c>
      <c r="K702" s="74" t="str">
        <f t="shared" si="131"/>
        <v>indst fuel type shifting</v>
      </c>
      <c r="L702" s="353">
        <f t="shared" si="131"/>
        <v>0</v>
      </c>
      <c r="M702" s="353">
        <f t="shared" si="131"/>
        <v>1</v>
      </c>
      <c r="N702" s="353">
        <f t="shared" si="131"/>
        <v>0.01</v>
      </c>
      <c r="O702" s="74" t="str">
        <f t="shared" si="131"/>
        <v>% of fuel shifted</v>
      </c>
      <c r="P702" s="450"/>
      <c r="Q702" s="74" t="str">
        <f t="shared" si="129"/>
        <v>industry-ag-main.html#fuel-switching</v>
      </c>
      <c r="R702" s="74" t="str">
        <f t="shared" si="129"/>
        <v>industry-elec-and-hydrogen.html</v>
      </c>
      <c r="S702" s="434"/>
      <c r="T702" s="53"/>
    </row>
    <row r="703" spans="1:20" ht="28.5">
      <c r="A703" s="74" t="str">
        <f t="shared" si="135"/>
        <v>Industry</v>
      </c>
      <c r="B703" s="74" t="str">
        <f t="shared" si="135"/>
        <v>Electrification + Hydrogen</v>
      </c>
      <c r="C703" s="74" t="str">
        <f t="shared" si="135"/>
        <v>Fraction of Industrial Fuel Use Shifted to Other Fuels</v>
      </c>
      <c r="D703" s="9" t="s">
        <v>3584</v>
      </c>
      <c r="E703" s="53" t="s">
        <v>3072</v>
      </c>
      <c r="F703" s="342" t="s">
        <v>3540</v>
      </c>
      <c r="G703" s="53" t="s">
        <v>3615</v>
      </c>
      <c r="H703" s="54">
        <v>1256</v>
      </c>
      <c r="I703" s="53" t="s">
        <v>47</v>
      </c>
      <c r="J703" s="74" t="str">
        <f t="shared" si="131"/>
        <v>Electrification + Hydrogen</v>
      </c>
      <c r="K703" s="74" t="str">
        <f t="shared" si="131"/>
        <v>indst fuel type shifting</v>
      </c>
      <c r="L703" s="353">
        <f t="shared" si="131"/>
        <v>0</v>
      </c>
      <c r="M703" s="353">
        <f t="shared" ref="J703:P735" si="137">M$655</f>
        <v>1</v>
      </c>
      <c r="N703" s="353">
        <f t="shared" si="137"/>
        <v>0.01</v>
      </c>
      <c r="O703" s="74" t="str">
        <f t="shared" si="137"/>
        <v>% of fuel shifted</v>
      </c>
      <c r="P703" s="450"/>
      <c r="Q703" s="74" t="str">
        <f t="shared" si="129"/>
        <v>industry-ag-main.html#fuel-switching</v>
      </c>
      <c r="R703" s="74" t="str">
        <f t="shared" si="129"/>
        <v>industry-elec-and-hydrogen.html</v>
      </c>
      <c r="S703" s="434"/>
      <c r="T703" s="53"/>
    </row>
    <row r="704" spans="1:20" ht="114">
      <c r="A704" s="74" t="str">
        <f t="shared" si="135"/>
        <v>Industry</v>
      </c>
      <c r="B704" s="74" t="str">
        <f t="shared" si="135"/>
        <v>Electrification + Hydrogen</v>
      </c>
      <c r="C704" s="74" t="str">
        <f t="shared" si="135"/>
        <v>Fraction of Industrial Fuel Use Shifted to Other Fuels</v>
      </c>
      <c r="D704" s="9" t="s">
        <v>3584</v>
      </c>
      <c r="E704" s="53" t="s">
        <v>3069</v>
      </c>
      <c r="F704" s="342" t="s">
        <v>3540</v>
      </c>
      <c r="G704" s="53" t="s">
        <v>3616</v>
      </c>
      <c r="H704" s="54">
        <v>1257</v>
      </c>
      <c r="I704" s="53" t="s">
        <v>46</v>
      </c>
      <c r="J704" s="74" t="str">
        <f t="shared" si="137"/>
        <v>Electrification + Hydrogen</v>
      </c>
      <c r="K704" s="74" t="str">
        <f t="shared" si="137"/>
        <v>indst fuel type shifting</v>
      </c>
      <c r="L704" s="353">
        <f t="shared" si="137"/>
        <v>0</v>
      </c>
      <c r="M704" s="353">
        <f t="shared" si="137"/>
        <v>1</v>
      </c>
      <c r="N704" s="353">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4"/>
      <c r="T704" s="53"/>
    </row>
    <row r="705" spans="1:20" ht="114">
      <c r="A705" s="74" t="str">
        <f t="shared" si="135"/>
        <v>Industry</v>
      </c>
      <c r="B705" s="74" t="str">
        <f t="shared" si="135"/>
        <v>Electrification + Hydrogen</v>
      </c>
      <c r="C705" s="74" t="str">
        <f t="shared" si="135"/>
        <v>Fraction of Industrial Fuel Use Shifted to Other Fuels</v>
      </c>
      <c r="D705" s="9" t="s">
        <v>3585</v>
      </c>
      <c r="E705" s="53" t="s">
        <v>2631</v>
      </c>
      <c r="F705" s="342" t="s">
        <v>3541</v>
      </c>
      <c r="G705" s="53" t="s">
        <v>3607</v>
      </c>
      <c r="H705" s="54">
        <v>1258</v>
      </c>
      <c r="I705" s="53" t="s">
        <v>46</v>
      </c>
      <c r="J705" s="74" t="str">
        <f t="shared" si="137"/>
        <v>Electrification + Hydrogen</v>
      </c>
      <c r="K705" s="74" t="str">
        <f t="shared" si="137"/>
        <v>indst fuel type shifting</v>
      </c>
      <c r="L705" s="353">
        <f t="shared" si="137"/>
        <v>0</v>
      </c>
      <c r="M705" s="353">
        <f t="shared" si="137"/>
        <v>1</v>
      </c>
      <c r="N705" s="353">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4"/>
      <c r="T705" s="53"/>
    </row>
    <row r="706" spans="1:20" ht="28.5">
      <c r="A706" s="74" t="str">
        <f t="shared" si="135"/>
        <v>Industry</v>
      </c>
      <c r="B706" s="74" t="str">
        <f t="shared" si="135"/>
        <v>Electrification + Hydrogen</v>
      </c>
      <c r="C706" s="74" t="str">
        <f t="shared" si="135"/>
        <v>Fraction of Industrial Fuel Use Shifted to Other Fuels</v>
      </c>
      <c r="D706" s="9" t="s">
        <v>3585</v>
      </c>
      <c r="E706" s="53" t="s">
        <v>2632</v>
      </c>
      <c r="F706" s="342" t="s">
        <v>3541</v>
      </c>
      <c r="G706" s="53" t="s">
        <v>3608</v>
      </c>
      <c r="H706" s="54">
        <v>1259</v>
      </c>
      <c r="I706" s="53" t="s">
        <v>47</v>
      </c>
      <c r="J706" s="74" t="str">
        <f t="shared" si="137"/>
        <v>Electrification + Hydrogen</v>
      </c>
      <c r="K706" s="74" t="str">
        <f t="shared" si="137"/>
        <v>indst fuel type shifting</v>
      </c>
      <c r="L706" s="353">
        <f t="shared" si="137"/>
        <v>0</v>
      </c>
      <c r="M706" s="353">
        <f t="shared" si="137"/>
        <v>1</v>
      </c>
      <c r="N706" s="353">
        <f t="shared" si="137"/>
        <v>0.01</v>
      </c>
      <c r="O706" s="74" t="str">
        <f t="shared" si="137"/>
        <v>% of fuel shifted</v>
      </c>
      <c r="P706" s="450"/>
      <c r="Q706" s="74" t="str">
        <f t="shared" si="129"/>
        <v>industry-ag-main.html#fuel-switching</v>
      </c>
      <c r="R706" s="74" t="str">
        <f t="shared" si="129"/>
        <v>industry-elec-and-hydrogen.html</v>
      </c>
      <c r="S706" s="434"/>
      <c r="T706" s="53"/>
    </row>
    <row r="707" spans="1:20" ht="28.5">
      <c r="A707" s="74" t="str">
        <f t="shared" si="135"/>
        <v>Industry</v>
      </c>
      <c r="B707" s="74" t="str">
        <f t="shared" si="135"/>
        <v>Electrification + Hydrogen</v>
      </c>
      <c r="C707" s="74" t="str">
        <f t="shared" si="135"/>
        <v>Fraction of Industrial Fuel Use Shifted to Other Fuels</v>
      </c>
      <c r="D707" s="9" t="s">
        <v>3585</v>
      </c>
      <c r="E707" s="53" t="s">
        <v>2633</v>
      </c>
      <c r="F707" s="342" t="s">
        <v>3541</v>
      </c>
      <c r="G707" s="53" t="s">
        <v>3609</v>
      </c>
      <c r="H707" s="54">
        <v>1260</v>
      </c>
      <c r="I707" s="53" t="s">
        <v>47</v>
      </c>
      <c r="J707" s="74" t="str">
        <f t="shared" si="137"/>
        <v>Electrification + Hydrogen</v>
      </c>
      <c r="K707" s="74" t="str">
        <f t="shared" si="137"/>
        <v>indst fuel type shifting</v>
      </c>
      <c r="L707" s="353">
        <f t="shared" si="137"/>
        <v>0</v>
      </c>
      <c r="M707" s="353">
        <f t="shared" si="137"/>
        <v>1</v>
      </c>
      <c r="N707" s="353">
        <f t="shared" si="137"/>
        <v>0.01</v>
      </c>
      <c r="O707" s="74" t="str">
        <f t="shared" si="137"/>
        <v>% of fuel shifted</v>
      </c>
      <c r="P707" s="450"/>
      <c r="Q707" s="74" t="str">
        <f t="shared" si="129"/>
        <v>industry-ag-main.html#fuel-switching</v>
      </c>
      <c r="R707" s="74" t="str">
        <f t="shared" si="129"/>
        <v>industry-elec-and-hydrogen.html</v>
      </c>
      <c r="S707" s="434"/>
      <c r="T707" s="53"/>
    </row>
    <row r="708" spans="1:20" ht="28.5">
      <c r="A708" s="74" t="str">
        <f t="shared" si="135"/>
        <v>Industry</v>
      </c>
      <c r="B708" s="74" t="str">
        <f t="shared" si="135"/>
        <v>Electrification + Hydrogen</v>
      </c>
      <c r="C708" s="74" t="str">
        <f t="shared" si="135"/>
        <v>Fraction of Industrial Fuel Use Shifted to Other Fuels</v>
      </c>
      <c r="D708" s="9" t="s">
        <v>3585</v>
      </c>
      <c r="E708" s="53" t="s">
        <v>2634</v>
      </c>
      <c r="F708" s="342" t="s">
        <v>3541</v>
      </c>
      <c r="G708" s="53" t="s">
        <v>3610</v>
      </c>
      <c r="H708" s="54">
        <v>1261</v>
      </c>
      <c r="I708" s="53" t="s">
        <v>47</v>
      </c>
      <c r="J708" s="74" t="str">
        <f t="shared" si="137"/>
        <v>Electrification + Hydrogen</v>
      </c>
      <c r="K708" s="74" t="str">
        <f t="shared" si="137"/>
        <v>indst fuel type shifting</v>
      </c>
      <c r="L708" s="353">
        <f t="shared" si="137"/>
        <v>0</v>
      </c>
      <c r="M708" s="353">
        <f t="shared" si="137"/>
        <v>1</v>
      </c>
      <c r="N708" s="353">
        <f t="shared" si="137"/>
        <v>0.01</v>
      </c>
      <c r="O708" s="74" t="str">
        <f t="shared" si="137"/>
        <v>% of fuel shifted</v>
      </c>
      <c r="P708" s="450"/>
      <c r="Q708" s="74" t="str">
        <f t="shared" si="129"/>
        <v>industry-ag-main.html#fuel-switching</v>
      </c>
      <c r="R708" s="74" t="str">
        <f t="shared" si="129"/>
        <v>industry-elec-and-hydrogen.html</v>
      </c>
      <c r="S708" s="434"/>
      <c r="T708" s="53"/>
    </row>
    <row r="709" spans="1:20" ht="28.5">
      <c r="A709" s="74" t="str">
        <f t="shared" si="135"/>
        <v>Industry</v>
      </c>
      <c r="B709" s="74" t="str">
        <f t="shared" si="135"/>
        <v>Electrification + Hydrogen</v>
      </c>
      <c r="C709" s="74" t="str">
        <f t="shared" si="135"/>
        <v>Fraction of Industrial Fuel Use Shifted to Other Fuels</v>
      </c>
      <c r="D709" s="9" t="s">
        <v>3585</v>
      </c>
      <c r="E709" s="53" t="s">
        <v>2635</v>
      </c>
      <c r="F709" s="342" t="s">
        <v>3541</v>
      </c>
      <c r="G709" s="53" t="s">
        <v>3611</v>
      </c>
      <c r="H709" s="54">
        <v>1262</v>
      </c>
      <c r="I709" s="53" t="s">
        <v>47</v>
      </c>
      <c r="J709" s="74" t="str">
        <f t="shared" si="137"/>
        <v>Electrification + Hydrogen</v>
      </c>
      <c r="K709" s="74" t="str">
        <f t="shared" si="137"/>
        <v>indst fuel type shifting</v>
      </c>
      <c r="L709" s="353">
        <f t="shared" si="137"/>
        <v>0</v>
      </c>
      <c r="M709" s="353">
        <f t="shared" si="137"/>
        <v>1</v>
      </c>
      <c r="N709" s="353">
        <f t="shared" si="137"/>
        <v>0.01</v>
      </c>
      <c r="O709" s="74" t="str">
        <f t="shared" si="137"/>
        <v>% of fuel shifted</v>
      </c>
      <c r="P709" s="450"/>
      <c r="Q709" s="74" t="str">
        <f t="shared" si="129"/>
        <v>industry-ag-main.html#fuel-switching</v>
      </c>
      <c r="R709" s="74" t="str">
        <f t="shared" si="129"/>
        <v>industry-elec-and-hydrogen.html</v>
      </c>
      <c r="S709" s="434"/>
      <c r="T709" s="53"/>
    </row>
    <row r="710" spans="1:20" ht="28.5">
      <c r="A710" s="74" t="str">
        <f t="shared" si="135"/>
        <v>Industry</v>
      </c>
      <c r="B710" s="74" t="str">
        <f t="shared" si="135"/>
        <v>Electrification + Hydrogen</v>
      </c>
      <c r="C710" s="74" t="str">
        <f t="shared" si="135"/>
        <v>Fraction of Industrial Fuel Use Shifted to Other Fuels</v>
      </c>
      <c r="D710" s="9" t="s">
        <v>3585</v>
      </c>
      <c r="E710" s="53" t="s">
        <v>2636</v>
      </c>
      <c r="F710" s="342" t="s">
        <v>3541</v>
      </c>
      <c r="G710" s="53" t="s">
        <v>3612</v>
      </c>
      <c r="H710" s="54">
        <v>1263</v>
      </c>
      <c r="I710" s="53" t="s">
        <v>47</v>
      </c>
      <c r="J710" s="74" t="str">
        <f t="shared" si="137"/>
        <v>Electrification + Hydrogen</v>
      </c>
      <c r="K710" s="74" t="str">
        <f t="shared" si="137"/>
        <v>indst fuel type shifting</v>
      </c>
      <c r="L710" s="353">
        <f t="shared" si="137"/>
        <v>0</v>
      </c>
      <c r="M710" s="353">
        <f t="shared" si="137"/>
        <v>1</v>
      </c>
      <c r="N710" s="353">
        <f t="shared" si="137"/>
        <v>0.01</v>
      </c>
      <c r="O710" s="74" t="str">
        <f t="shared" si="137"/>
        <v>% of fuel shifted</v>
      </c>
      <c r="P710" s="450"/>
      <c r="Q710" s="74" t="str">
        <f t="shared" si="129"/>
        <v>industry-ag-main.html#fuel-switching</v>
      </c>
      <c r="R710" s="74" t="str">
        <f t="shared" si="129"/>
        <v>industry-elec-and-hydrogen.html</v>
      </c>
      <c r="S710" s="434"/>
      <c r="T710" s="53"/>
    </row>
    <row r="711" spans="1:20" ht="28.5">
      <c r="A711" s="74" t="str">
        <f t="shared" si="135"/>
        <v>Industry</v>
      </c>
      <c r="B711" s="74" t="str">
        <f t="shared" si="135"/>
        <v>Electrification + Hydrogen</v>
      </c>
      <c r="C711" s="74" t="str">
        <f t="shared" si="135"/>
        <v>Fraction of Industrial Fuel Use Shifted to Other Fuels</v>
      </c>
      <c r="D711" s="9" t="s">
        <v>3585</v>
      </c>
      <c r="E711" s="53" t="s">
        <v>3070</v>
      </c>
      <c r="F711" s="342" t="s">
        <v>3541</v>
      </c>
      <c r="G711" s="53" t="s">
        <v>3613</v>
      </c>
      <c r="H711" s="54">
        <v>1264</v>
      </c>
      <c r="I711" s="53" t="s">
        <v>47</v>
      </c>
      <c r="J711" s="74" t="str">
        <f t="shared" si="137"/>
        <v>Electrification + Hydrogen</v>
      </c>
      <c r="K711" s="74" t="str">
        <f t="shared" si="137"/>
        <v>indst fuel type shifting</v>
      </c>
      <c r="L711" s="353">
        <f t="shared" si="137"/>
        <v>0</v>
      </c>
      <c r="M711" s="353">
        <f t="shared" si="137"/>
        <v>1</v>
      </c>
      <c r="N711" s="353">
        <f t="shared" si="137"/>
        <v>0.01</v>
      </c>
      <c r="O711" s="74" t="str">
        <f t="shared" si="137"/>
        <v>% of fuel shifted</v>
      </c>
      <c r="P711" s="450"/>
      <c r="Q711" s="74" t="str">
        <f t="shared" si="129"/>
        <v>industry-ag-main.html#fuel-switching</v>
      </c>
      <c r="R711" s="74" t="str">
        <f t="shared" si="129"/>
        <v>industry-elec-and-hydrogen.html</v>
      </c>
      <c r="S711" s="434"/>
      <c r="T711" s="53"/>
    </row>
    <row r="712" spans="1:20" ht="28.5">
      <c r="A712" s="74" t="str">
        <f t="shared" si="135"/>
        <v>Industry</v>
      </c>
      <c r="B712" s="74" t="str">
        <f t="shared" si="135"/>
        <v>Electrification + Hydrogen</v>
      </c>
      <c r="C712" s="74" t="str">
        <f t="shared" si="135"/>
        <v>Fraction of Industrial Fuel Use Shifted to Other Fuels</v>
      </c>
      <c r="D712" s="9" t="s">
        <v>3585</v>
      </c>
      <c r="E712" s="53" t="s">
        <v>3071</v>
      </c>
      <c r="F712" s="342" t="s">
        <v>3541</v>
      </c>
      <c r="G712" s="53" t="s">
        <v>3614</v>
      </c>
      <c r="H712" s="54">
        <v>1265</v>
      </c>
      <c r="I712" s="53" t="s">
        <v>47</v>
      </c>
      <c r="J712" s="74" t="str">
        <f t="shared" si="137"/>
        <v>Electrification + Hydrogen</v>
      </c>
      <c r="K712" s="74" t="str">
        <f t="shared" si="137"/>
        <v>indst fuel type shifting</v>
      </c>
      <c r="L712" s="353">
        <f t="shared" si="137"/>
        <v>0</v>
      </c>
      <c r="M712" s="353">
        <f t="shared" si="137"/>
        <v>1</v>
      </c>
      <c r="N712" s="353">
        <f t="shared" si="137"/>
        <v>0.01</v>
      </c>
      <c r="O712" s="74" t="str">
        <f t="shared" si="137"/>
        <v>% of fuel shifted</v>
      </c>
      <c r="P712" s="450"/>
      <c r="Q712" s="74" t="str">
        <f t="shared" si="129"/>
        <v>industry-ag-main.html#fuel-switching</v>
      </c>
      <c r="R712" s="74" t="str">
        <f t="shared" si="129"/>
        <v>industry-elec-and-hydrogen.html</v>
      </c>
      <c r="S712" s="434"/>
      <c r="T712" s="53"/>
    </row>
    <row r="713" spans="1:20" ht="28.5">
      <c r="A713" s="74" t="str">
        <f t="shared" si="135"/>
        <v>Industry</v>
      </c>
      <c r="B713" s="74" t="str">
        <f t="shared" si="135"/>
        <v>Electrification + Hydrogen</v>
      </c>
      <c r="C713" s="74" t="str">
        <f t="shared" si="135"/>
        <v>Fraction of Industrial Fuel Use Shifted to Other Fuels</v>
      </c>
      <c r="D713" s="9" t="s">
        <v>3585</v>
      </c>
      <c r="E713" s="53" t="s">
        <v>3072</v>
      </c>
      <c r="F713" s="342" t="s">
        <v>3541</v>
      </c>
      <c r="G713" s="53" t="s">
        <v>3615</v>
      </c>
      <c r="H713" s="54">
        <v>1266</v>
      </c>
      <c r="I713" s="53" t="s">
        <v>47</v>
      </c>
      <c r="J713" s="74" t="str">
        <f t="shared" si="137"/>
        <v>Electrification + Hydrogen</v>
      </c>
      <c r="K713" s="74" t="str">
        <f t="shared" si="137"/>
        <v>indst fuel type shifting</v>
      </c>
      <c r="L713" s="353">
        <f t="shared" si="137"/>
        <v>0</v>
      </c>
      <c r="M713" s="353">
        <f t="shared" si="137"/>
        <v>1</v>
      </c>
      <c r="N713" s="353">
        <f t="shared" si="137"/>
        <v>0.01</v>
      </c>
      <c r="O713" s="74" t="str">
        <f t="shared" si="137"/>
        <v>% of fuel shifted</v>
      </c>
      <c r="P713" s="450"/>
      <c r="Q713" s="74" t="str">
        <f t="shared" si="129"/>
        <v>industry-ag-main.html#fuel-switching</v>
      </c>
      <c r="R713" s="74" t="str">
        <f t="shared" si="129"/>
        <v>industry-elec-and-hydrogen.html</v>
      </c>
      <c r="S713" s="434"/>
      <c r="T713" s="53"/>
    </row>
    <row r="714" spans="1:20" ht="114">
      <c r="A714" s="74" t="str">
        <f t="shared" si="135"/>
        <v>Industry</v>
      </c>
      <c r="B714" s="74" t="str">
        <f t="shared" si="135"/>
        <v>Electrification + Hydrogen</v>
      </c>
      <c r="C714" s="74" t="str">
        <f t="shared" si="135"/>
        <v>Fraction of Industrial Fuel Use Shifted to Other Fuels</v>
      </c>
      <c r="D714" s="9" t="s">
        <v>3585</v>
      </c>
      <c r="E714" s="53" t="s">
        <v>3069</v>
      </c>
      <c r="F714" s="342" t="s">
        <v>3541</v>
      </c>
      <c r="G714" s="53" t="s">
        <v>3616</v>
      </c>
      <c r="H714" s="54">
        <v>1267</v>
      </c>
      <c r="I714" s="53" t="s">
        <v>46</v>
      </c>
      <c r="J714" s="74" t="str">
        <f t="shared" si="137"/>
        <v>Electrification + Hydrogen</v>
      </c>
      <c r="K714" s="74" t="str">
        <f t="shared" si="137"/>
        <v>indst fuel type shifting</v>
      </c>
      <c r="L714" s="353">
        <f t="shared" si="137"/>
        <v>0</v>
      </c>
      <c r="M714" s="353">
        <f t="shared" si="137"/>
        <v>1</v>
      </c>
      <c r="N714" s="353">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4"/>
      <c r="T714" s="53"/>
    </row>
    <row r="715" spans="1:20" ht="114">
      <c r="A715" s="74" t="str">
        <f t="shared" si="135"/>
        <v>Industry</v>
      </c>
      <c r="B715" s="74" t="str">
        <f t="shared" si="135"/>
        <v>Electrification + Hydrogen</v>
      </c>
      <c r="C715" s="74" t="str">
        <f t="shared" si="135"/>
        <v>Fraction of Industrial Fuel Use Shifted to Other Fuels</v>
      </c>
      <c r="D715" s="9" t="s">
        <v>3586</v>
      </c>
      <c r="E715" s="53" t="s">
        <v>2631</v>
      </c>
      <c r="F715" s="342" t="s">
        <v>3542</v>
      </c>
      <c r="G715" s="53" t="s">
        <v>3607</v>
      </c>
      <c r="H715" s="54">
        <v>1268</v>
      </c>
      <c r="I715" s="53" t="s">
        <v>46</v>
      </c>
      <c r="J715" s="74" t="str">
        <f t="shared" si="137"/>
        <v>Electrification + Hydrogen</v>
      </c>
      <c r="K715" s="74" t="str">
        <f t="shared" si="137"/>
        <v>indst fuel type shifting</v>
      </c>
      <c r="L715" s="353">
        <f t="shared" si="137"/>
        <v>0</v>
      </c>
      <c r="M715" s="353">
        <f t="shared" si="137"/>
        <v>1</v>
      </c>
      <c r="N715" s="353">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4"/>
      <c r="T715" s="53"/>
    </row>
    <row r="716" spans="1:20" ht="28.5">
      <c r="A716" s="74" t="str">
        <f t="shared" si="135"/>
        <v>Industry</v>
      </c>
      <c r="B716" s="74" t="str">
        <f t="shared" si="135"/>
        <v>Electrification + Hydrogen</v>
      </c>
      <c r="C716" s="74" t="str">
        <f t="shared" si="135"/>
        <v>Fraction of Industrial Fuel Use Shifted to Other Fuels</v>
      </c>
      <c r="D716" s="9" t="s">
        <v>3586</v>
      </c>
      <c r="E716" s="53" t="s">
        <v>2632</v>
      </c>
      <c r="F716" s="342" t="s">
        <v>3542</v>
      </c>
      <c r="G716" s="53" t="s">
        <v>3608</v>
      </c>
      <c r="H716" s="54">
        <v>1269</v>
      </c>
      <c r="I716" s="53" t="s">
        <v>47</v>
      </c>
      <c r="J716" s="74" t="str">
        <f t="shared" si="137"/>
        <v>Electrification + Hydrogen</v>
      </c>
      <c r="K716" s="74" t="str">
        <f t="shared" si="137"/>
        <v>indst fuel type shifting</v>
      </c>
      <c r="L716" s="353">
        <f t="shared" si="137"/>
        <v>0</v>
      </c>
      <c r="M716" s="353">
        <f t="shared" si="137"/>
        <v>1</v>
      </c>
      <c r="N716" s="353">
        <f t="shared" si="137"/>
        <v>0.01</v>
      </c>
      <c r="O716" s="74" t="str">
        <f t="shared" si="137"/>
        <v>% of fuel shifted</v>
      </c>
      <c r="P716" s="450"/>
      <c r="Q716" s="74" t="str">
        <f t="shared" si="129"/>
        <v>industry-ag-main.html#fuel-switching</v>
      </c>
      <c r="R716" s="74" t="str">
        <f t="shared" si="129"/>
        <v>industry-elec-and-hydrogen.html</v>
      </c>
      <c r="S716" s="434"/>
      <c r="T716" s="53"/>
    </row>
    <row r="717" spans="1:20" ht="28.5">
      <c r="A717" s="74" t="str">
        <f t="shared" si="135"/>
        <v>Industry</v>
      </c>
      <c r="B717" s="74" t="str">
        <f t="shared" si="135"/>
        <v>Electrification + Hydrogen</v>
      </c>
      <c r="C717" s="74" t="str">
        <f t="shared" si="135"/>
        <v>Fraction of Industrial Fuel Use Shifted to Other Fuels</v>
      </c>
      <c r="D717" s="9" t="s">
        <v>3586</v>
      </c>
      <c r="E717" s="53" t="s">
        <v>2633</v>
      </c>
      <c r="F717" s="342" t="s">
        <v>3542</v>
      </c>
      <c r="G717" s="53" t="s">
        <v>3609</v>
      </c>
      <c r="H717" s="54">
        <v>1270</v>
      </c>
      <c r="I717" s="53" t="s">
        <v>47</v>
      </c>
      <c r="J717" s="74" t="str">
        <f t="shared" si="137"/>
        <v>Electrification + Hydrogen</v>
      </c>
      <c r="K717" s="74" t="str">
        <f t="shared" si="137"/>
        <v>indst fuel type shifting</v>
      </c>
      <c r="L717" s="353">
        <f t="shared" si="137"/>
        <v>0</v>
      </c>
      <c r="M717" s="353">
        <f t="shared" si="137"/>
        <v>1</v>
      </c>
      <c r="N717" s="353">
        <f t="shared" si="137"/>
        <v>0.01</v>
      </c>
      <c r="O717" s="74" t="str">
        <f t="shared" si="137"/>
        <v>% of fuel shifted</v>
      </c>
      <c r="P717" s="450"/>
      <c r="Q717" s="74" t="str">
        <f t="shared" si="129"/>
        <v>industry-ag-main.html#fuel-switching</v>
      </c>
      <c r="R717" s="74" t="str">
        <f t="shared" si="129"/>
        <v>industry-elec-and-hydrogen.html</v>
      </c>
      <c r="S717" s="434"/>
      <c r="T717" s="53"/>
    </row>
    <row r="718" spans="1:20" ht="28.5">
      <c r="A718" s="74" t="str">
        <f t="shared" si="135"/>
        <v>Industry</v>
      </c>
      <c r="B718" s="74" t="str">
        <f t="shared" si="135"/>
        <v>Electrification + Hydrogen</v>
      </c>
      <c r="C718" s="74" t="str">
        <f t="shared" si="135"/>
        <v>Fraction of Industrial Fuel Use Shifted to Other Fuels</v>
      </c>
      <c r="D718" s="9" t="s">
        <v>3586</v>
      </c>
      <c r="E718" s="53" t="s">
        <v>2634</v>
      </c>
      <c r="F718" s="342" t="s">
        <v>3542</v>
      </c>
      <c r="G718" s="53" t="s">
        <v>3610</v>
      </c>
      <c r="H718" s="54">
        <v>1271</v>
      </c>
      <c r="I718" s="53" t="s">
        <v>47</v>
      </c>
      <c r="J718" s="74" t="str">
        <f t="shared" si="137"/>
        <v>Electrification + Hydrogen</v>
      </c>
      <c r="K718" s="74" t="str">
        <f t="shared" si="137"/>
        <v>indst fuel type shifting</v>
      </c>
      <c r="L718" s="353">
        <f t="shared" si="137"/>
        <v>0</v>
      </c>
      <c r="M718" s="353">
        <f t="shared" si="137"/>
        <v>1</v>
      </c>
      <c r="N718" s="353">
        <f t="shared" si="137"/>
        <v>0.01</v>
      </c>
      <c r="O718" s="74" t="str">
        <f t="shared" si="137"/>
        <v>% of fuel shifted</v>
      </c>
      <c r="P718" s="450"/>
      <c r="Q718" s="74" t="str">
        <f t="shared" si="129"/>
        <v>industry-ag-main.html#fuel-switching</v>
      </c>
      <c r="R718" s="74" t="str">
        <f t="shared" si="129"/>
        <v>industry-elec-and-hydrogen.html</v>
      </c>
      <c r="S718" s="434"/>
      <c r="T718" s="53"/>
    </row>
    <row r="719" spans="1:20" ht="28.5">
      <c r="A719" s="74" t="str">
        <f t="shared" si="135"/>
        <v>Industry</v>
      </c>
      <c r="B719" s="74" t="str">
        <f t="shared" si="135"/>
        <v>Electrification + Hydrogen</v>
      </c>
      <c r="C719" s="74" t="str">
        <f t="shared" si="135"/>
        <v>Fraction of Industrial Fuel Use Shifted to Other Fuels</v>
      </c>
      <c r="D719" s="9" t="s">
        <v>3586</v>
      </c>
      <c r="E719" s="53" t="s">
        <v>2635</v>
      </c>
      <c r="F719" s="342" t="s">
        <v>3542</v>
      </c>
      <c r="G719" s="53" t="s">
        <v>3611</v>
      </c>
      <c r="H719" s="54">
        <v>1272</v>
      </c>
      <c r="I719" s="53" t="s">
        <v>47</v>
      </c>
      <c r="J719" s="74" t="str">
        <f t="shared" si="137"/>
        <v>Electrification + Hydrogen</v>
      </c>
      <c r="K719" s="74" t="str">
        <f t="shared" si="137"/>
        <v>indst fuel type shifting</v>
      </c>
      <c r="L719" s="353">
        <f t="shared" si="137"/>
        <v>0</v>
      </c>
      <c r="M719" s="353">
        <f t="shared" si="137"/>
        <v>1</v>
      </c>
      <c r="N719" s="353">
        <f t="shared" si="137"/>
        <v>0.01</v>
      </c>
      <c r="O719" s="74" t="str">
        <f t="shared" si="137"/>
        <v>% of fuel shifted</v>
      </c>
      <c r="P719" s="450"/>
      <c r="Q719" s="74" t="str">
        <f t="shared" si="129"/>
        <v>industry-ag-main.html#fuel-switching</v>
      </c>
      <c r="R719" s="74" t="str">
        <f t="shared" si="129"/>
        <v>industry-elec-and-hydrogen.html</v>
      </c>
      <c r="S719" s="434"/>
      <c r="T719" s="53"/>
    </row>
    <row r="720" spans="1:20" ht="28.5">
      <c r="A720" s="74" t="str">
        <f t="shared" si="135"/>
        <v>Industry</v>
      </c>
      <c r="B720" s="74" t="str">
        <f t="shared" si="135"/>
        <v>Electrification + Hydrogen</v>
      </c>
      <c r="C720" s="74" t="str">
        <f t="shared" si="135"/>
        <v>Fraction of Industrial Fuel Use Shifted to Other Fuels</v>
      </c>
      <c r="D720" s="9" t="s">
        <v>3586</v>
      </c>
      <c r="E720" s="53" t="s">
        <v>2636</v>
      </c>
      <c r="F720" s="342" t="s">
        <v>3542</v>
      </c>
      <c r="G720" s="53" t="s">
        <v>3612</v>
      </c>
      <c r="H720" s="54">
        <v>1273</v>
      </c>
      <c r="I720" s="53" t="s">
        <v>47</v>
      </c>
      <c r="J720" s="74" t="str">
        <f t="shared" si="137"/>
        <v>Electrification + Hydrogen</v>
      </c>
      <c r="K720" s="74" t="str">
        <f t="shared" si="137"/>
        <v>indst fuel type shifting</v>
      </c>
      <c r="L720" s="353">
        <f t="shared" si="137"/>
        <v>0</v>
      </c>
      <c r="M720" s="353">
        <f t="shared" si="137"/>
        <v>1</v>
      </c>
      <c r="N720" s="353">
        <f t="shared" si="137"/>
        <v>0.01</v>
      </c>
      <c r="O720" s="74" t="str">
        <f t="shared" si="137"/>
        <v>% of fuel shifted</v>
      </c>
      <c r="P720" s="450"/>
      <c r="Q720" s="74" t="str">
        <f t="shared" si="129"/>
        <v>industry-ag-main.html#fuel-switching</v>
      </c>
      <c r="R720" s="74" t="str">
        <f t="shared" si="129"/>
        <v>industry-elec-and-hydrogen.html</v>
      </c>
      <c r="S720" s="434"/>
      <c r="T720" s="53"/>
    </row>
    <row r="721" spans="1:20" ht="28.5">
      <c r="A721" s="74" t="str">
        <f t="shared" si="135"/>
        <v>Industry</v>
      </c>
      <c r="B721" s="74" t="str">
        <f t="shared" si="135"/>
        <v>Electrification + Hydrogen</v>
      </c>
      <c r="C721" s="74" t="str">
        <f t="shared" si="135"/>
        <v>Fraction of Industrial Fuel Use Shifted to Other Fuels</v>
      </c>
      <c r="D721" s="9" t="s">
        <v>3586</v>
      </c>
      <c r="E721" s="53" t="s">
        <v>3070</v>
      </c>
      <c r="F721" s="342" t="s">
        <v>3542</v>
      </c>
      <c r="G721" s="53" t="s">
        <v>3613</v>
      </c>
      <c r="H721" s="54">
        <v>1274</v>
      </c>
      <c r="I721" s="53" t="s">
        <v>47</v>
      </c>
      <c r="J721" s="74" t="str">
        <f t="shared" si="137"/>
        <v>Electrification + Hydrogen</v>
      </c>
      <c r="K721" s="74" t="str">
        <f t="shared" si="137"/>
        <v>indst fuel type shifting</v>
      </c>
      <c r="L721" s="353">
        <f t="shared" si="137"/>
        <v>0</v>
      </c>
      <c r="M721" s="353">
        <f t="shared" si="137"/>
        <v>1</v>
      </c>
      <c r="N721" s="353">
        <f t="shared" si="137"/>
        <v>0.01</v>
      </c>
      <c r="O721" s="74" t="str">
        <f t="shared" si="137"/>
        <v>% of fuel shifted</v>
      </c>
      <c r="P721" s="450"/>
      <c r="Q721" s="74" t="str">
        <f t="shared" si="129"/>
        <v>industry-ag-main.html#fuel-switching</v>
      </c>
      <c r="R721" s="74" t="str">
        <f t="shared" si="129"/>
        <v>industry-elec-and-hydrogen.html</v>
      </c>
      <c r="S721" s="434"/>
      <c r="T721" s="53"/>
    </row>
    <row r="722" spans="1:20" ht="28.5">
      <c r="A722" s="74" t="str">
        <f t="shared" si="135"/>
        <v>Industry</v>
      </c>
      <c r="B722" s="74" t="str">
        <f t="shared" si="135"/>
        <v>Electrification + Hydrogen</v>
      </c>
      <c r="C722" s="74" t="str">
        <f t="shared" si="135"/>
        <v>Fraction of Industrial Fuel Use Shifted to Other Fuels</v>
      </c>
      <c r="D722" s="9" t="s">
        <v>3586</v>
      </c>
      <c r="E722" s="53" t="s">
        <v>3071</v>
      </c>
      <c r="F722" s="342" t="s">
        <v>3542</v>
      </c>
      <c r="G722" s="53" t="s">
        <v>3614</v>
      </c>
      <c r="H722" s="54">
        <v>1275</v>
      </c>
      <c r="I722" s="53" t="s">
        <v>47</v>
      </c>
      <c r="J722" s="74" t="str">
        <f t="shared" si="137"/>
        <v>Electrification + Hydrogen</v>
      </c>
      <c r="K722" s="74" t="str">
        <f t="shared" si="137"/>
        <v>indst fuel type shifting</v>
      </c>
      <c r="L722" s="353">
        <f t="shared" si="137"/>
        <v>0</v>
      </c>
      <c r="M722" s="353">
        <f t="shared" si="137"/>
        <v>1</v>
      </c>
      <c r="N722" s="353">
        <f t="shared" si="137"/>
        <v>0.01</v>
      </c>
      <c r="O722" s="74" t="str">
        <f t="shared" si="137"/>
        <v>% of fuel shifted</v>
      </c>
      <c r="P722" s="450"/>
      <c r="Q722" s="74" t="str">
        <f t="shared" si="129"/>
        <v>industry-ag-main.html#fuel-switching</v>
      </c>
      <c r="R722" s="74" t="str">
        <f t="shared" si="129"/>
        <v>industry-elec-and-hydrogen.html</v>
      </c>
      <c r="S722" s="434"/>
      <c r="T722" s="53"/>
    </row>
    <row r="723" spans="1:20" ht="28.5">
      <c r="A723" s="74" t="str">
        <f t="shared" si="135"/>
        <v>Industry</v>
      </c>
      <c r="B723" s="74" t="str">
        <f t="shared" si="135"/>
        <v>Electrification + Hydrogen</v>
      </c>
      <c r="C723" s="74" t="str">
        <f t="shared" si="135"/>
        <v>Fraction of Industrial Fuel Use Shifted to Other Fuels</v>
      </c>
      <c r="D723" s="9" t="s">
        <v>3586</v>
      </c>
      <c r="E723" s="53" t="s">
        <v>3072</v>
      </c>
      <c r="F723" s="342" t="s">
        <v>3542</v>
      </c>
      <c r="G723" s="53" t="s">
        <v>3615</v>
      </c>
      <c r="H723" s="54">
        <v>1276</v>
      </c>
      <c r="I723" s="53" t="s">
        <v>47</v>
      </c>
      <c r="J723" s="74" t="str">
        <f t="shared" si="137"/>
        <v>Electrification + Hydrogen</v>
      </c>
      <c r="K723" s="74" t="str">
        <f t="shared" si="137"/>
        <v>indst fuel type shifting</v>
      </c>
      <c r="L723" s="353">
        <f t="shared" si="137"/>
        <v>0</v>
      </c>
      <c r="M723" s="353">
        <f t="shared" si="137"/>
        <v>1</v>
      </c>
      <c r="N723" s="353">
        <f t="shared" si="137"/>
        <v>0.01</v>
      </c>
      <c r="O723" s="74" t="str">
        <f t="shared" si="137"/>
        <v>% of fuel shifted</v>
      </c>
      <c r="P723" s="450"/>
      <c r="Q723" s="74" t="str">
        <f t="shared" si="129"/>
        <v>industry-ag-main.html#fuel-switching</v>
      </c>
      <c r="R723" s="74" t="str">
        <f t="shared" si="129"/>
        <v>industry-elec-and-hydrogen.html</v>
      </c>
      <c r="S723" s="434"/>
      <c r="T723" s="53"/>
    </row>
    <row r="724" spans="1:20" ht="114">
      <c r="A724" s="74" t="str">
        <f t="shared" si="135"/>
        <v>Industry</v>
      </c>
      <c r="B724" s="74" t="str">
        <f t="shared" si="135"/>
        <v>Electrification + Hydrogen</v>
      </c>
      <c r="C724" s="74" t="str">
        <f t="shared" si="135"/>
        <v>Fraction of Industrial Fuel Use Shifted to Other Fuels</v>
      </c>
      <c r="D724" s="9" t="s">
        <v>3586</v>
      </c>
      <c r="E724" s="53" t="s">
        <v>3069</v>
      </c>
      <c r="F724" s="342" t="s">
        <v>3542</v>
      </c>
      <c r="G724" s="53" t="s">
        <v>3616</v>
      </c>
      <c r="H724" s="54">
        <v>1277</v>
      </c>
      <c r="I724" s="53" t="s">
        <v>46</v>
      </c>
      <c r="J724" s="74" t="str">
        <f t="shared" si="137"/>
        <v>Electrification + Hydrogen</v>
      </c>
      <c r="K724" s="74" t="str">
        <f t="shared" si="137"/>
        <v>indst fuel type shifting</v>
      </c>
      <c r="L724" s="353">
        <f t="shared" si="137"/>
        <v>0</v>
      </c>
      <c r="M724" s="353">
        <f t="shared" si="137"/>
        <v>1</v>
      </c>
      <c r="N724" s="353">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4"/>
      <c r="T724" s="53"/>
    </row>
    <row r="725" spans="1:20" ht="114">
      <c r="A725" s="74" t="str">
        <f t="shared" si="135"/>
        <v>Industry</v>
      </c>
      <c r="B725" s="74" t="str">
        <f t="shared" si="135"/>
        <v>Electrification + Hydrogen</v>
      </c>
      <c r="C725" s="74" t="str">
        <f t="shared" si="135"/>
        <v>Fraction of Industrial Fuel Use Shifted to Other Fuels</v>
      </c>
      <c r="D725" s="9" t="s">
        <v>3587</v>
      </c>
      <c r="E725" s="53" t="s">
        <v>2631</v>
      </c>
      <c r="F725" s="342" t="s">
        <v>3543</v>
      </c>
      <c r="G725" s="53" t="s">
        <v>3607</v>
      </c>
      <c r="H725" s="54">
        <v>1278</v>
      </c>
      <c r="I725" s="53" t="s">
        <v>46</v>
      </c>
      <c r="J725" s="74" t="str">
        <f t="shared" si="137"/>
        <v>Electrification + Hydrogen</v>
      </c>
      <c r="K725" s="74" t="str">
        <f t="shared" si="137"/>
        <v>indst fuel type shifting</v>
      </c>
      <c r="L725" s="353">
        <f t="shared" si="137"/>
        <v>0</v>
      </c>
      <c r="M725" s="353">
        <f t="shared" si="137"/>
        <v>1</v>
      </c>
      <c r="N725" s="353">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4"/>
      <c r="T725" s="53"/>
    </row>
    <row r="726" spans="1:20" ht="28.5">
      <c r="A726" s="74" t="str">
        <f t="shared" si="135"/>
        <v>Industry</v>
      </c>
      <c r="B726" s="74" t="str">
        <f t="shared" si="135"/>
        <v>Electrification + Hydrogen</v>
      </c>
      <c r="C726" s="74" t="str">
        <f t="shared" si="135"/>
        <v>Fraction of Industrial Fuel Use Shifted to Other Fuels</v>
      </c>
      <c r="D726" s="9" t="s">
        <v>3587</v>
      </c>
      <c r="E726" s="53" t="s">
        <v>2632</v>
      </c>
      <c r="F726" s="342" t="s">
        <v>3543</v>
      </c>
      <c r="G726" s="53" t="s">
        <v>3608</v>
      </c>
      <c r="H726" s="54">
        <v>1279</v>
      </c>
      <c r="I726" s="53" t="s">
        <v>47</v>
      </c>
      <c r="J726" s="74" t="str">
        <f t="shared" si="137"/>
        <v>Electrification + Hydrogen</v>
      </c>
      <c r="K726" s="74" t="str">
        <f t="shared" si="137"/>
        <v>indst fuel type shifting</v>
      </c>
      <c r="L726" s="353">
        <f t="shared" si="137"/>
        <v>0</v>
      </c>
      <c r="M726" s="353">
        <f t="shared" si="137"/>
        <v>1</v>
      </c>
      <c r="N726" s="353">
        <f t="shared" si="137"/>
        <v>0.01</v>
      </c>
      <c r="O726" s="74" t="str">
        <f t="shared" si="137"/>
        <v>% of fuel shifted</v>
      </c>
      <c r="P726" s="450"/>
      <c r="Q726" s="74" t="str">
        <f t="shared" si="129"/>
        <v>industry-ag-main.html#fuel-switching</v>
      </c>
      <c r="R726" s="74" t="str">
        <f t="shared" si="129"/>
        <v>industry-elec-and-hydrogen.html</v>
      </c>
      <c r="S726" s="434"/>
      <c r="T726" s="53"/>
    </row>
    <row r="727" spans="1:20" ht="28.5">
      <c r="A727" s="74" t="str">
        <f t="shared" si="135"/>
        <v>Industry</v>
      </c>
      <c r="B727" s="74" t="str">
        <f t="shared" si="135"/>
        <v>Electrification + Hydrogen</v>
      </c>
      <c r="C727" s="74" t="str">
        <f t="shared" si="135"/>
        <v>Fraction of Industrial Fuel Use Shifted to Other Fuels</v>
      </c>
      <c r="D727" s="9" t="s">
        <v>3587</v>
      </c>
      <c r="E727" s="53" t="s">
        <v>2633</v>
      </c>
      <c r="F727" s="342" t="s">
        <v>3543</v>
      </c>
      <c r="G727" s="53" t="s">
        <v>3609</v>
      </c>
      <c r="H727" s="54">
        <v>1280</v>
      </c>
      <c r="I727" s="53" t="s">
        <v>47</v>
      </c>
      <c r="J727" s="74" t="str">
        <f t="shared" si="137"/>
        <v>Electrification + Hydrogen</v>
      </c>
      <c r="K727" s="74" t="str">
        <f t="shared" si="137"/>
        <v>indst fuel type shifting</v>
      </c>
      <c r="L727" s="353">
        <f t="shared" si="137"/>
        <v>0</v>
      </c>
      <c r="M727" s="353">
        <f t="shared" si="137"/>
        <v>1</v>
      </c>
      <c r="N727" s="353">
        <f t="shared" si="137"/>
        <v>0.01</v>
      </c>
      <c r="O727" s="74" t="str">
        <f t="shared" si="137"/>
        <v>% of fuel shifted</v>
      </c>
      <c r="P727" s="450"/>
      <c r="Q727" s="74" t="str">
        <f t="shared" si="129"/>
        <v>industry-ag-main.html#fuel-switching</v>
      </c>
      <c r="R727" s="74" t="str">
        <f t="shared" si="129"/>
        <v>industry-elec-and-hydrogen.html</v>
      </c>
      <c r="S727" s="434"/>
      <c r="T727" s="53"/>
    </row>
    <row r="728" spans="1:20" ht="28.5">
      <c r="A728" s="74" t="str">
        <f t="shared" si="135"/>
        <v>Industry</v>
      </c>
      <c r="B728" s="74" t="str">
        <f t="shared" si="135"/>
        <v>Electrification + Hydrogen</v>
      </c>
      <c r="C728" s="74" t="str">
        <f t="shared" si="135"/>
        <v>Fraction of Industrial Fuel Use Shifted to Other Fuels</v>
      </c>
      <c r="D728" s="9" t="s">
        <v>3587</v>
      </c>
      <c r="E728" s="53" t="s">
        <v>2634</v>
      </c>
      <c r="F728" s="342" t="s">
        <v>3543</v>
      </c>
      <c r="G728" s="53" t="s">
        <v>3610</v>
      </c>
      <c r="H728" s="54">
        <v>1281</v>
      </c>
      <c r="I728" s="53" t="s">
        <v>47</v>
      </c>
      <c r="J728" s="74" t="str">
        <f t="shared" si="137"/>
        <v>Electrification + Hydrogen</v>
      </c>
      <c r="K728" s="74" t="str">
        <f t="shared" si="137"/>
        <v>indst fuel type shifting</v>
      </c>
      <c r="L728" s="353">
        <f t="shared" si="137"/>
        <v>0</v>
      </c>
      <c r="M728" s="353">
        <f t="shared" si="137"/>
        <v>1</v>
      </c>
      <c r="N728" s="353">
        <f t="shared" si="137"/>
        <v>0.01</v>
      </c>
      <c r="O728" s="74" t="str">
        <f t="shared" si="137"/>
        <v>% of fuel shifted</v>
      </c>
      <c r="P728" s="450"/>
      <c r="Q728" s="74" t="str">
        <f t="shared" si="129"/>
        <v>industry-ag-main.html#fuel-switching</v>
      </c>
      <c r="R728" s="74" t="str">
        <f t="shared" si="129"/>
        <v>industry-elec-and-hydrogen.html</v>
      </c>
      <c r="S728" s="434"/>
      <c r="T728" s="53"/>
    </row>
    <row r="729" spans="1:20" ht="28.5">
      <c r="A729" s="74" t="str">
        <f t="shared" si="135"/>
        <v>Industry</v>
      </c>
      <c r="B729" s="74" t="str">
        <f t="shared" si="135"/>
        <v>Electrification + Hydrogen</v>
      </c>
      <c r="C729" s="74" t="str">
        <f t="shared" si="135"/>
        <v>Fraction of Industrial Fuel Use Shifted to Other Fuels</v>
      </c>
      <c r="D729" s="9" t="s">
        <v>3587</v>
      </c>
      <c r="E729" s="53" t="s">
        <v>2635</v>
      </c>
      <c r="F729" s="342" t="s">
        <v>3543</v>
      </c>
      <c r="G729" s="53" t="s">
        <v>3611</v>
      </c>
      <c r="H729" s="54">
        <v>1282</v>
      </c>
      <c r="I729" s="53" t="s">
        <v>47</v>
      </c>
      <c r="J729" s="74" t="str">
        <f t="shared" si="137"/>
        <v>Electrification + Hydrogen</v>
      </c>
      <c r="K729" s="74" t="str">
        <f t="shared" si="137"/>
        <v>indst fuel type shifting</v>
      </c>
      <c r="L729" s="353">
        <f t="shared" si="137"/>
        <v>0</v>
      </c>
      <c r="M729" s="353">
        <f t="shared" si="137"/>
        <v>1</v>
      </c>
      <c r="N729" s="353">
        <f t="shared" si="137"/>
        <v>0.01</v>
      </c>
      <c r="O729" s="74" t="str">
        <f t="shared" si="137"/>
        <v>% of fuel shifted</v>
      </c>
      <c r="P729" s="450"/>
      <c r="Q729" s="74" t="str">
        <f t="shared" si="129"/>
        <v>industry-ag-main.html#fuel-switching</v>
      </c>
      <c r="R729" s="74" t="str">
        <f t="shared" si="129"/>
        <v>industry-elec-and-hydrogen.html</v>
      </c>
      <c r="S729" s="434"/>
      <c r="T729" s="53"/>
    </row>
    <row r="730" spans="1:20" ht="28.5">
      <c r="A730" s="74" t="str">
        <f t="shared" si="135"/>
        <v>Industry</v>
      </c>
      <c r="B730" s="74" t="str">
        <f t="shared" si="135"/>
        <v>Electrification + Hydrogen</v>
      </c>
      <c r="C730" s="74" t="str">
        <f t="shared" si="135"/>
        <v>Fraction of Industrial Fuel Use Shifted to Other Fuels</v>
      </c>
      <c r="D730" s="9" t="s">
        <v>3587</v>
      </c>
      <c r="E730" s="53" t="s">
        <v>2636</v>
      </c>
      <c r="F730" s="342" t="s">
        <v>3543</v>
      </c>
      <c r="G730" s="53" t="s">
        <v>3612</v>
      </c>
      <c r="H730" s="54">
        <v>1283</v>
      </c>
      <c r="I730" s="53" t="s">
        <v>47</v>
      </c>
      <c r="J730" s="74" t="str">
        <f t="shared" si="137"/>
        <v>Electrification + Hydrogen</v>
      </c>
      <c r="K730" s="74" t="str">
        <f t="shared" si="137"/>
        <v>indst fuel type shifting</v>
      </c>
      <c r="L730" s="353">
        <f t="shared" si="137"/>
        <v>0</v>
      </c>
      <c r="M730" s="353">
        <f t="shared" si="137"/>
        <v>1</v>
      </c>
      <c r="N730" s="353">
        <f t="shared" si="137"/>
        <v>0.01</v>
      </c>
      <c r="O730" s="74" t="str">
        <f t="shared" si="137"/>
        <v>% of fuel shifted</v>
      </c>
      <c r="P730" s="450"/>
      <c r="Q730" s="74" t="str">
        <f t="shared" si="129"/>
        <v>industry-ag-main.html#fuel-switching</v>
      </c>
      <c r="R730" s="74" t="str">
        <f t="shared" si="129"/>
        <v>industry-elec-and-hydrogen.html</v>
      </c>
      <c r="S730" s="434"/>
      <c r="T730" s="53"/>
    </row>
    <row r="731" spans="1:20" ht="28.5">
      <c r="A731" s="74" t="str">
        <f t="shared" si="135"/>
        <v>Industry</v>
      </c>
      <c r="B731" s="74" t="str">
        <f t="shared" si="135"/>
        <v>Electrification + Hydrogen</v>
      </c>
      <c r="C731" s="74" t="str">
        <f t="shared" si="135"/>
        <v>Fraction of Industrial Fuel Use Shifted to Other Fuels</v>
      </c>
      <c r="D731" s="9" t="s">
        <v>3587</v>
      </c>
      <c r="E731" s="53" t="s">
        <v>3070</v>
      </c>
      <c r="F731" s="342" t="s">
        <v>3543</v>
      </c>
      <c r="G731" s="53" t="s">
        <v>3613</v>
      </c>
      <c r="H731" s="54">
        <v>1284</v>
      </c>
      <c r="I731" s="53" t="s">
        <v>47</v>
      </c>
      <c r="J731" s="74" t="str">
        <f t="shared" si="137"/>
        <v>Electrification + Hydrogen</v>
      </c>
      <c r="K731" s="74" t="str">
        <f t="shared" si="137"/>
        <v>indst fuel type shifting</v>
      </c>
      <c r="L731" s="353">
        <f t="shared" si="137"/>
        <v>0</v>
      </c>
      <c r="M731" s="353">
        <f t="shared" si="137"/>
        <v>1</v>
      </c>
      <c r="N731" s="353">
        <f t="shared" si="137"/>
        <v>0.01</v>
      </c>
      <c r="O731" s="74" t="str">
        <f t="shared" si="137"/>
        <v>% of fuel shifted</v>
      </c>
      <c r="P731" s="450"/>
      <c r="Q731" s="74" t="str">
        <f t="shared" ref="Q731:R746" si="138">Q$655</f>
        <v>industry-ag-main.html#fuel-switching</v>
      </c>
      <c r="R731" s="74" t="str">
        <f t="shared" si="138"/>
        <v>industry-elec-and-hydrogen.html</v>
      </c>
      <c r="S731" s="434"/>
      <c r="T731" s="53"/>
    </row>
    <row r="732" spans="1:20" ht="28.5">
      <c r="A732" s="74" t="str">
        <f t="shared" si="135"/>
        <v>Industry</v>
      </c>
      <c r="B732" s="74" t="str">
        <f t="shared" si="135"/>
        <v>Electrification + Hydrogen</v>
      </c>
      <c r="C732" s="74" t="str">
        <f t="shared" si="135"/>
        <v>Fraction of Industrial Fuel Use Shifted to Other Fuels</v>
      </c>
      <c r="D732" s="9" t="s">
        <v>3587</v>
      </c>
      <c r="E732" s="53" t="s">
        <v>3071</v>
      </c>
      <c r="F732" s="342" t="s">
        <v>3543</v>
      </c>
      <c r="G732" s="53" t="s">
        <v>3614</v>
      </c>
      <c r="H732" s="54">
        <v>1285</v>
      </c>
      <c r="I732" s="53" t="s">
        <v>47</v>
      </c>
      <c r="J732" s="74" t="str">
        <f t="shared" si="137"/>
        <v>Electrification + Hydrogen</v>
      </c>
      <c r="K732" s="74" t="str">
        <f t="shared" si="137"/>
        <v>indst fuel type shifting</v>
      </c>
      <c r="L732" s="353">
        <f t="shared" si="137"/>
        <v>0</v>
      </c>
      <c r="M732" s="353">
        <f t="shared" si="137"/>
        <v>1</v>
      </c>
      <c r="N732" s="353">
        <f t="shared" si="137"/>
        <v>0.01</v>
      </c>
      <c r="O732" s="74" t="str">
        <f t="shared" si="137"/>
        <v>% of fuel shifted</v>
      </c>
      <c r="P732" s="450"/>
      <c r="Q732" s="74" t="str">
        <f t="shared" si="138"/>
        <v>industry-ag-main.html#fuel-switching</v>
      </c>
      <c r="R732" s="74" t="str">
        <f t="shared" si="138"/>
        <v>industry-elec-and-hydrogen.html</v>
      </c>
      <c r="S732" s="434"/>
      <c r="T732" s="53"/>
    </row>
    <row r="733" spans="1:20" ht="28.5">
      <c r="A733" s="74" t="str">
        <f t="shared" si="135"/>
        <v>Industry</v>
      </c>
      <c r="B733" s="74" t="str">
        <f t="shared" si="135"/>
        <v>Electrification + Hydrogen</v>
      </c>
      <c r="C733" s="74" t="str">
        <f t="shared" si="135"/>
        <v>Fraction of Industrial Fuel Use Shifted to Other Fuels</v>
      </c>
      <c r="D733" s="9" t="s">
        <v>3587</v>
      </c>
      <c r="E733" s="53" t="s">
        <v>3072</v>
      </c>
      <c r="F733" s="342" t="s">
        <v>3543</v>
      </c>
      <c r="G733" s="53" t="s">
        <v>3615</v>
      </c>
      <c r="H733" s="54">
        <v>1286</v>
      </c>
      <c r="I733" s="53" t="s">
        <v>47</v>
      </c>
      <c r="J733" s="74" t="str">
        <f t="shared" si="137"/>
        <v>Electrification + Hydrogen</v>
      </c>
      <c r="K733" s="74" t="str">
        <f t="shared" si="137"/>
        <v>indst fuel type shifting</v>
      </c>
      <c r="L733" s="353">
        <f t="shared" si="137"/>
        <v>0</v>
      </c>
      <c r="M733" s="353">
        <f t="shared" si="137"/>
        <v>1</v>
      </c>
      <c r="N733" s="353">
        <f t="shared" si="137"/>
        <v>0.01</v>
      </c>
      <c r="O733" s="74" t="str">
        <f t="shared" si="137"/>
        <v>% of fuel shifted</v>
      </c>
      <c r="P733" s="450"/>
      <c r="Q733" s="74" t="str">
        <f t="shared" si="138"/>
        <v>industry-ag-main.html#fuel-switching</v>
      </c>
      <c r="R733" s="74" t="str">
        <f t="shared" si="138"/>
        <v>industry-elec-and-hydrogen.html</v>
      </c>
      <c r="S733" s="434"/>
      <c r="T733" s="53"/>
    </row>
    <row r="734" spans="1:20" ht="114">
      <c r="A734" s="74" t="str">
        <f t="shared" si="135"/>
        <v>Industry</v>
      </c>
      <c r="B734" s="74" t="str">
        <f t="shared" si="135"/>
        <v>Electrification + Hydrogen</v>
      </c>
      <c r="C734" s="74" t="str">
        <f t="shared" si="135"/>
        <v>Fraction of Industrial Fuel Use Shifted to Other Fuels</v>
      </c>
      <c r="D734" s="9" t="s">
        <v>3587</v>
      </c>
      <c r="E734" s="53" t="s">
        <v>3069</v>
      </c>
      <c r="F734" s="342" t="s">
        <v>3543</v>
      </c>
      <c r="G734" s="53" t="s">
        <v>3616</v>
      </c>
      <c r="H734" s="54">
        <v>1287</v>
      </c>
      <c r="I734" s="53" t="s">
        <v>46</v>
      </c>
      <c r="J734" s="74" t="str">
        <f t="shared" si="137"/>
        <v>Electrification + Hydrogen</v>
      </c>
      <c r="K734" s="74" t="str">
        <f t="shared" si="137"/>
        <v>indst fuel type shifting</v>
      </c>
      <c r="L734" s="353">
        <f t="shared" si="137"/>
        <v>0</v>
      </c>
      <c r="M734" s="353">
        <f t="shared" si="137"/>
        <v>1</v>
      </c>
      <c r="N734" s="353">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4"/>
      <c r="T734" s="53"/>
    </row>
    <row r="735" spans="1:20" ht="114">
      <c r="A735" s="74" t="str">
        <f t="shared" si="135"/>
        <v>Industry</v>
      </c>
      <c r="B735" s="74" t="str">
        <f t="shared" si="135"/>
        <v>Electrification + Hydrogen</v>
      </c>
      <c r="C735" s="74" t="str">
        <f t="shared" si="135"/>
        <v>Fraction of Industrial Fuel Use Shifted to Other Fuels</v>
      </c>
      <c r="D735" s="9" t="s">
        <v>3588</v>
      </c>
      <c r="E735" s="53" t="s">
        <v>2631</v>
      </c>
      <c r="F735" s="342" t="s">
        <v>3544</v>
      </c>
      <c r="G735" s="53" t="s">
        <v>3607</v>
      </c>
      <c r="H735" s="54">
        <v>1288</v>
      </c>
      <c r="I735" s="53" t="s">
        <v>46</v>
      </c>
      <c r="J735" s="74" t="str">
        <f t="shared" si="137"/>
        <v>Electrification + Hydrogen</v>
      </c>
      <c r="K735" s="74" t="str">
        <f t="shared" si="137"/>
        <v>indst fuel type shifting</v>
      </c>
      <c r="L735" s="353">
        <f t="shared" si="137"/>
        <v>0</v>
      </c>
      <c r="M735" s="353">
        <f t="shared" si="137"/>
        <v>1</v>
      </c>
      <c r="N735" s="353">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4"/>
      <c r="T735" s="53"/>
    </row>
    <row r="736" spans="1:20" ht="28.5">
      <c r="A736" s="74" t="str">
        <f t="shared" ref="A736:C799" si="139">A$655</f>
        <v>Industry</v>
      </c>
      <c r="B736" s="74" t="str">
        <f t="shared" si="139"/>
        <v>Electrification + Hydrogen</v>
      </c>
      <c r="C736" s="74" t="str">
        <f t="shared" si="139"/>
        <v>Fraction of Industrial Fuel Use Shifted to Other Fuels</v>
      </c>
      <c r="D736" s="9" t="s">
        <v>3588</v>
      </c>
      <c r="E736" s="53" t="s">
        <v>2632</v>
      </c>
      <c r="F736" s="342" t="s">
        <v>3544</v>
      </c>
      <c r="G736" s="53" t="s">
        <v>3608</v>
      </c>
      <c r="H736" s="54">
        <v>1289</v>
      </c>
      <c r="I736" s="53" t="s">
        <v>47</v>
      </c>
      <c r="J736" s="74" t="str">
        <f t="shared" ref="J736:O778" si="140">J$655</f>
        <v>Electrification + Hydrogen</v>
      </c>
      <c r="K736" s="74" t="str">
        <f t="shared" si="140"/>
        <v>indst fuel type shifting</v>
      </c>
      <c r="L736" s="353">
        <f t="shared" si="140"/>
        <v>0</v>
      </c>
      <c r="M736" s="353">
        <f t="shared" si="140"/>
        <v>1</v>
      </c>
      <c r="N736" s="353">
        <f t="shared" si="140"/>
        <v>0.01</v>
      </c>
      <c r="O736" s="74" t="str">
        <f t="shared" si="140"/>
        <v>% of fuel shifted</v>
      </c>
      <c r="P736" s="450"/>
      <c r="Q736" s="74" t="str">
        <f t="shared" si="138"/>
        <v>industry-ag-main.html#fuel-switching</v>
      </c>
      <c r="R736" s="74" t="str">
        <f t="shared" si="138"/>
        <v>industry-elec-and-hydrogen.html</v>
      </c>
      <c r="S736" s="434"/>
      <c r="T736" s="53"/>
    </row>
    <row r="737" spans="1:20" ht="28.5">
      <c r="A737" s="74" t="str">
        <f t="shared" si="139"/>
        <v>Industry</v>
      </c>
      <c r="B737" s="74" t="str">
        <f t="shared" si="139"/>
        <v>Electrification + Hydrogen</v>
      </c>
      <c r="C737" s="74" t="str">
        <f t="shared" si="139"/>
        <v>Fraction of Industrial Fuel Use Shifted to Other Fuels</v>
      </c>
      <c r="D737" s="9" t="s">
        <v>3588</v>
      </c>
      <c r="E737" s="53" t="s">
        <v>2633</v>
      </c>
      <c r="F737" s="342" t="s">
        <v>3544</v>
      </c>
      <c r="G737" s="53" t="s">
        <v>3609</v>
      </c>
      <c r="H737" s="54">
        <v>1290</v>
      </c>
      <c r="I737" s="53" t="s">
        <v>47</v>
      </c>
      <c r="J737" s="74" t="str">
        <f t="shared" si="140"/>
        <v>Electrification + Hydrogen</v>
      </c>
      <c r="K737" s="74" t="str">
        <f t="shared" si="140"/>
        <v>indst fuel type shifting</v>
      </c>
      <c r="L737" s="353">
        <f t="shared" si="140"/>
        <v>0</v>
      </c>
      <c r="M737" s="353">
        <f t="shared" si="140"/>
        <v>1</v>
      </c>
      <c r="N737" s="353">
        <f t="shared" si="140"/>
        <v>0.01</v>
      </c>
      <c r="O737" s="74" t="str">
        <f t="shared" si="140"/>
        <v>% of fuel shifted</v>
      </c>
      <c r="P737" s="450"/>
      <c r="Q737" s="74" t="str">
        <f t="shared" si="138"/>
        <v>industry-ag-main.html#fuel-switching</v>
      </c>
      <c r="R737" s="74" t="str">
        <f t="shared" si="138"/>
        <v>industry-elec-and-hydrogen.html</v>
      </c>
      <c r="S737" s="434"/>
      <c r="T737" s="53"/>
    </row>
    <row r="738" spans="1:20" ht="28.5">
      <c r="A738" s="74" t="str">
        <f t="shared" si="139"/>
        <v>Industry</v>
      </c>
      <c r="B738" s="74" t="str">
        <f t="shared" si="139"/>
        <v>Electrification + Hydrogen</v>
      </c>
      <c r="C738" s="74" t="str">
        <f t="shared" si="139"/>
        <v>Fraction of Industrial Fuel Use Shifted to Other Fuels</v>
      </c>
      <c r="D738" s="9" t="s">
        <v>3588</v>
      </c>
      <c r="E738" s="53" t="s">
        <v>2634</v>
      </c>
      <c r="F738" s="342" t="s">
        <v>3544</v>
      </c>
      <c r="G738" s="53" t="s">
        <v>3610</v>
      </c>
      <c r="H738" s="54">
        <v>1291</v>
      </c>
      <c r="I738" s="53" t="s">
        <v>47</v>
      </c>
      <c r="J738" s="74" t="str">
        <f t="shared" si="140"/>
        <v>Electrification + Hydrogen</v>
      </c>
      <c r="K738" s="74" t="str">
        <f t="shared" si="140"/>
        <v>indst fuel type shifting</v>
      </c>
      <c r="L738" s="353">
        <f t="shared" si="140"/>
        <v>0</v>
      </c>
      <c r="M738" s="353">
        <f t="shared" si="140"/>
        <v>1</v>
      </c>
      <c r="N738" s="353">
        <f t="shared" si="140"/>
        <v>0.01</v>
      </c>
      <c r="O738" s="74" t="str">
        <f t="shared" si="140"/>
        <v>% of fuel shifted</v>
      </c>
      <c r="P738" s="450"/>
      <c r="Q738" s="74" t="str">
        <f t="shared" si="138"/>
        <v>industry-ag-main.html#fuel-switching</v>
      </c>
      <c r="R738" s="74" t="str">
        <f t="shared" si="138"/>
        <v>industry-elec-and-hydrogen.html</v>
      </c>
      <c r="S738" s="434"/>
      <c r="T738" s="53"/>
    </row>
    <row r="739" spans="1:20" ht="28.5">
      <c r="A739" s="74" t="str">
        <f t="shared" si="139"/>
        <v>Industry</v>
      </c>
      <c r="B739" s="74" t="str">
        <f t="shared" si="139"/>
        <v>Electrification + Hydrogen</v>
      </c>
      <c r="C739" s="74" t="str">
        <f t="shared" si="139"/>
        <v>Fraction of Industrial Fuel Use Shifted to Other Fuels</v>
      </c>
      <c r="D739" s="9" t="s">
        <v>3588</v>
      </c>
      <c r="E739" s="53" t="s">
        <v>2635</v>
      </c>
      <c r="F739" s="342" t="s">
        <v>3544</v>
      </c>
      <c r="G739" s="53" t="s">
        <v>3611</v>
      </c>
      <c r="H739" s="54">
        <v>1292</v>
      </c>
      <c r="I739" s="53" t="s">
        <v>47</v>
      </c>
      <c r="J739" s="74" t="str">
        <f t="shared" si="140"/>
        <v>Electrification + Hydrogen</v>
      </c>
      <c r="K739" s="74" t="str">
        <f t="shared" si="140"/>
        <v>indst fuel type shifting</v>
      </c>
      <c r="L739" s="353">
        <f t="shared" si="140"/>
        <v>0</v>
      </c>
      <c r="M739" s="353">
        <f t="shared" si="140"/>
        <v>1</v>
      </c>
      <c r="N739" s="353">
        <f t="shared" si="140"/>
        <v>0.01</v>
      </c>
      <c r="O739" s="74" t="str">
        <f t="shared" si="140"/>
        <v>% of fuel shifted</v>
      </c>
      <c r="P739" s="450"/>
      <c r="Q739" s="74" t="str">
        <f t="shared" si="138"/>
        <v>industry-ag-main.html#fuel-switching</v>
      </c>
      <c r="R739" s="74" t="str">
        <f t="shared" si="138"/>
        <v>industry-elec-and-hydrogen.html</v>
      </c>
      <c r="S739" s="434"/>
      <c r="T739" s="53"/>
    </row>
    <row r="740" spans="1:20" ht="28.5">
      <c r="A740" s="74" t="str">
        <f t="shared" si="139"/>
        <v>Industry</v>
      </c>
      <c r="B740" s="74" t="str">
        <f t="shared" si="139"/>
        <v>Electrification + Hydrogen</v>
      </c>
      <c r="C740" s="74" t="str">
        <f t="shared" si="139"/>
        <v>Fraction of Industrial Fuel Use Shifted to Other Fuels</v>
      </c>
      <c r="D740" s="9" t="s">
        <v>3588</v>
      </c>
      <c r="E740" s="53" t="s">
        <v>2636</v>
      </c>
      <c r="F740" s="342" t="s">
        <v>3544</v>
      </c>
      <c r="G740" s="53" t="s">
        <v>3612</v>
      </c>
      <c r="H740" s="54">
        <v>1293</v>
      </c>
      <c r="I740" s="53" t="s">
        <v>47</v>
      </c>
      <c r="J740" s="74" t="str">
        <f t="shared" si="140"/>
        <v>Electrification + Hydrogen</v>
      </c>
      <c r="K740" s="74" t="str">
        <f t="shared" si="140"/>
        <v>indst fuel type shifting</v>
      </c>
      <c r="L740" s="353">
        <f t="shared" si="140"/>
        <v>0</v>
      </c>
      <c r="M740" s="353">
        <f t="shared" si="140"/>
        <v>1</v>
      </c>
      <c r="N740" s="353">
        <f t="shared" si="140"/>
        <v>0.01</v>
      </c>
      <c r="O740" s="74" t="str">
        <f t="shared" si="140"/>
        <v>% of fuel shifted</v>
      </c>
      <c r="P740" s="450"/>
      <c r="Q740" s="74" t="str">
        <f t="shared" si="138"/>
        <v>industry-ag-main.html#fuel-switching</v>
      </c>
      <c r="R740" s="74" t="str">
        <f t="shared" si="138"/>
        <v>industry-elec-and-hydrogen.html</v>
      </c>
      <c r="S740" s="434"/>
      <c r="T740" s="53"/>
    </row>
    <row r="741" spans="1:20" ht="28.5">
      <c r="A741" s="74" t="str">
        <f t="shared" si="139"/>
        <v>Industry</v>
      </c>
      <c r="B741" s="74" t="str">
        <f t="shared" si="139"/>
        <v>Electrification + Hydrogen</v>
      </c>
      <c r="C741" s="74" t="str">
        <f t="shared" si="139"/>
        <v>Fraction of Industrial Fuel Use Shifted to Other Fuels</v>
      </c>
      <c r="D741" s="9" t="s">
        <v>3588</v>
      </c>
      <c r="E741" s="53" t="s">
        <v>3070</v>
      </c>
      <c r="F741" s="342" t="s">
        <v>3544</v>
      </c>
      <c r="G741" s="53" t="s">
        <v>3613</v>
      </c>
      <c r="H741" s="54">
        <v>1294</v>
      </c>
      <c r="I741" s="53" t="s">
        <v>47</v>
      </c>
      <c r="J741" s="74" t="str">
        <f t="shared" si="140"/>
        <v>Electrification + Hydrogen</v>
      </c>
      <c r="K741" s="74" t="str">
        <f t="shared" si="140"/>
        <v>indst fuel type shifting</v>
      </c>
      <c r="L741" s="353">
        <f t="shared" si="140"/>
        <v>0</v>
      </c>
      <c r="M741" s="353">
        <f t="shared" si="140"/>
        <v>1</v>
      </c>
      <c r="N741" s="353">
        <f t="shared" si="140"/>
        <v>0.01</v>
      </c>
      <c r="O741" s="74" t="str">
        <f t="shared" si="140"/>
        <v>% of fuel shifted</v>
      </c>
      <c r="P741" s="450"/>
      <c r="Q741" s="74" t="str">
        <f t="shared" si="138"/>
        <v>industry-ag-main.html#fuel-switching</v>
      </c>
      <c r="R741" s="74" t="str">
        <f t="shared" si="138"/>
        <v>industry-elec-and-hydrogen.html</v>
      </c>
      <c r="S741" s="434"/>
      <c r="T741" s="53"/>
    </row>
    <row r="742" spans="1:20" ht="28.5">
      <c r="A742" s="74" t="str">
        <f t="shared" si="139"/>
        <v>Industry</v>
      </c>
      <c r="B742" s="74" t="str">
        <f t="shared" si="139"/>
        <v>Electrification + Hydrogen</v>
      </c>
      <c r="C742" s="74" t="str">
        <f t="shared" si="139"/>
        <v>Fraction of Industrial Fuel Use Shifted to Other Fuels</v>
      </c>
      <c r="D742" s="9" t="s">
        <v>3588</v>
      </c>
      <c r="E742" s="53" t="s">
        <v>3071</v>
      </c>
      <c r="F742" s="342" t="s">
        <v>3544</v>
      </c>
      <c r="G742" s="53" t="s">
        <v>3614</v>
      </c>
      <c r="H742" s="54">
        <v>1295</v>
      </c>
      <c r="I742" s="53" t="s">
        <v>47</v>
      </c>
      <c r="J742" s="74" t="str">
        <f t="shared" si="140"/>
        <v>Electrification + Hydrogen</v>
      </c>
      <c r="K742" s="74" t="str">
        <f t="shared" si="140"/>
        <v>indst fuel type shifting</v>
      </c>
      <c r="L742" s="353">
        <f t="shared" si="140"/>
        <v>0</v>
      </c>
      <c r="M742" s="353">
        <f t="shared" si="140"/>
        <v>1</v>
      </c>
      <c r="N742" s="353">
        <f t="shared" si="140"/>
        <v>0.01</v>
      </c>
      <c r="O742" s="74" t="str">
        <f t="shared" si="140"/>
        <v>% of fuel shifted</v>
      </c>
      <c r="P742" s="450"/>
      <c r="Q742" s="74" t="str">
        <f t="shared" si="138"/>
        <v>industry-ag-main.html#fuel-switching</v>
      </c>
      <c r="R742" s="74" t="str">
        <f t="shared" si="138"/>
        <v>industry-elec-and-hydrogen.html</v>
      </c>
      <c r="S742" s="434"/>
      <c r="T742" s="53"/>
    </row>
    <row r="743" spans="1:20" ht="28.5">
      <c r="A743" s="74" t="str">
        <f t="shared" si="139"/>
        <v>Industry</v>
      </c>
      <c r="B743" s="74" t="str">
        <f t="shared" si="139"/>
        <v>Electrification + Hydrogen</v>
      </c>
      <c r="C743" s="74" t="str">
        <f t="shared" si="139"/>
        <v>Fraction of Industrial Fuel Use Shifted to Other Fuels</v>
      </c>
      <c r="D743" s="9" t="s">
        <v>3588</v>
      </c>
      <c r="E743" s="53" t="s">
        <v>3072</v>
      </c>
      <c r="F743" s="342" t="s">
        <v>3544</v>
      </c>
      <c r="G743" s="53" t="s">
        <v>3615</v>
      </c>
      <c r="H743" s="54">
        <v>1296</v>
      </c>
      <c r="I743" s="53" t="s">
        <v>47</v>
      </c>
      <c r="J743" s="74" t="str">
        <f t="shared" si="140"/>
        <v>Electrification + Hydrogen</v>
      </c>
      <c r="K743" s="74" t="str">
        <f t="shared" si="140"/>
        <v>indst fuel type shifting</v>
      </c>
      <c r="L743" s="353">
        <f t="shared" si="140"/>
        <v>0</v>
      </c>
      <c r="M743" s="353">
        <f t="shared" si="140"/>
        <v>1</v>
      </c>
      <c r="N743" s="353">
        <f t="shared" si="140"/>
        <v>0.01</v>
      </c>
      <c r="O743" s="74" t="str">
        <f t="shared" si="140"/>
        <v>% of fuel shifted</v>
      </c>
      <c r="P743" s="450"/>
      <c r="Q743" s="74" t="str">
        <f t="shared" si="138"/>
        <v>industry-ag-main.html#fuel-switching</v>
      </c>
      <c r="R743" s="74" t="str">
        <f t="shared" si="138"/>
        <v>industry-elec-and-hydrogen.html</v>
      </c>
      <c r="S743" s="434"/>
      <c r="T743" s="53"/>
    </row>
    <row r="744" spans="1:20" ht="114">
      <c r="A744" s="74" t="str">
        <f t="shared" si="139"/>
        <v>Industry</v>
      </c>
      <c r="B744" s="74" t="str">
        <f t="shared" si="139"/>
        <v>Electrification + Hydrogen</v>
      </c>
      <c r="C744" s="74" t="str">
        <f t="shared" si="139"/>
        <v>Fraction of Industrial Fuel Use Shifted to Other Fuels</v>
      </c>
      <c r="D744" s="9" t="s">
        <v>3588</v>
      </c>
      <c r="E744" s="53" t="s">
        <v>3069</v>
      </c>
      <c r="F744" s="342" t="s">
        <v>3544</v>
      </c>
      <c r="G744" s="53" t="s">
        <v>3616</v>
      </c>
      <c r="H744" s="54">
        <v>1297</v>
      </c>
      <c r="I744" s="53" t="s">
        <v>46</v>
      </c>
      <c r="J744" s="74" t="str">
        <f t="shared" si="140"/>
        <v>Electrification + Hydrogen</v>
      </c>
      <c r="K744" s="74" t="str">
        <f t="shared" si="140"/>
        <v>indst fuel type shifting</v>
      </c>
      <c r="L744" s="353">
        <f t="shared" si="140"/>
        <v>0</v>
      </c>
      <c r="M744" s="353">
        <f t="shared" si="140"/>
        <v>1</v>
      </c>
      <c r="N744" s="353">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4"/>
      <c r="T744" s="53"/>
    </row>
    <row r="745" spans="1:20" ht="114">
      <c r="A745" s="74" t="str">
        <f t="shared" si="139"/>
        <v>Industry</v>
      </c>
      <c r="B745" s="74" t="str">
        <f t="shared" si="139"/>
        <v>Electrification + Hydrogen</v>
      </c>
      <c r="C745" s="74" t="str">
        <f t="shared" si="139"/>
        <v>Fraction of Industrial Fuel Use Shifted to Other Fuels</v>
      </c>
      <c r="D745" s="9" t="s">
        <v>3589</v>
      </c>
      <c r="E745" s="53" t="s">
        <v>2631</v>
      </c>
      <c r="F745" s="342" t="s">
        <v>2919</v>
      </c>
      <c r="G745" s="53" t="s">
        <v>3607</v>
      </c>
      <c r="H745" s="54">
        <v>1298</v>
      </c>
      <c r="I745" s="53" t="s">
        <v>46</v>
      </c>
      <c r="J745" s="74" t="str">
        <f t="shared" si="140"/>
        <v>Electrification + Hydrogen</v>
      </c>
      <c r="K745" s="74" t="str">
        <f t="shared" si="140"/>
        <v>indst fuel type shifting</v>
      </c>
      <c r="L745" s="353">
        <f t="shared" si="140"/>
        <v>0</v>
      </c>
      <c r="M745" s="353">
        <f t="shared" si="140"/>
        <v>1</v>
      </c>
      <c r="N745" s="353">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4"/>
      <c r="T745" s="53"/>
    </row>
    <row r="746" spans="1:20" ht="28.5">
      <c r="A746" s="74" t="str">
        <f t="shared" si="139"/>
        <v>Industry</v>
      </c>
      <c r="B746" s="74" t="str">
        <f t="shared" si="139"/>
        <v>Electrification + Hydrogen</v>
      </c>
      <c r="C746" s="74" t="str">
        <f t="shared" si="139"/>
        <v>Fraction of Industrial Fuel Use Shifted to Other Fuels</v>
      </c>
      <c r="D746" s="9" t="s">
        <v>3589</v>
      </c>
      <c r="E746" s="53" t="s">
        <v>2632</v>
      </c>
      <c r="F746" s="342" t="s">
        <v>2919</v>
      </c>
      <c r="G746" s="53" t="s">
        <v>3608</v>
      </c>
      <c r="H746" s="54">
        <v>1299</v>
      </c>
      <c r="I746" s="53" t="s">
        <v>47</v>
      </c>
      <c r="J746" s="74" t="str">
        <f t="shared" si="140"/>
        <v>Electrification + Hydrogen</v>
      </c>
      <c r="K746" s="74" t="str">
        <f t="shared" si="140"/>
        <v>indst fuel type shifting</v>
      </c>
      <c r="L746" s="353">
        <f t="shared" si="140"/>
        <v>0</v>
      </c>
      <c r="M746" s="353">
        <f t="shared" si="140"/>
        <v>1</v>
      </c>
      <c r="N746" s="353">
        <f t="shared" si="140"/>
        <v>0.01</v>
      </c>
      <c r="O746" s="74" t="str">
        <f t="shared" si="140"/>
        <v>% of fuel shifted</v>
      </c>
      <c r="P746" s="450"/>
      <c r="Q746" s="74" t="str">
        <f t="shared" si="138"/>
        <v>industry-ag-main.html#fuel-switching</v>
      </c>
      <c r="R746" s="74" t="str">
        <f t="shared" si="138"/>
        <v>industry-elec-and-hydrogen.html</v>
      </c>
      <c r="S746" s="434"/>
      <c r="T746" s="53"/>
    </row>
    <row r="747" spans="1:20" ht="28.5">
      <c r="A747" s="74" t="str">
        <f t="shared" si="139"/>
        <v>Industry</v>
      </c>
      <c r="B747" s="74" t="str">
        <f t="shared" si="139"/>
        <v>Electrification + Hydrogen</v>
      </c>
      <c r="C747" s="74" t="str">
        <f t="shared" si="139"/>
        <v>Fraction of Industrial Fuel Use Shifted to Other Fuels</v>
      </c>
      <c r="D747" s="9" t="s">
        <v>3589</v>
      </c>
      <c r="E747" s="53" t="s">
        <v>2633</v>
      </c>
      <c r="F747" s="342" t="s">
        <v>2919</v>
      </c>
      <c r="G747" s="53" t="s">
        <v>3609</v>
      </c>
      <c r="H747" s="54">
        <v>1300</v>
      </c>
      <c r="I747" s="53" t="s">
        <v>47</v>
      </c>
      <c r="J747" s="74" t="str">
        <f t="shared" si="140"/>
        <v>Electrification + Hydrogen</v>
      </c>
      <c r="K747" s="74" t="str">
        <f t="shared" si="140"/>
        <v>indst fuel type shifting</v>
      </c>
      <c r="L747" s="353">
        <f t="shared" si="140"/>
        <v>0</v>
      </c>
      <c r="M747" s="353">
        <f t="shared" si="140"/>
        <v>1</v>
      </c>
      <c r="N747" s="353">
        <f t="shared" si="140"/>
        <v>0.01</v>
      </c>
      <c r="O747" s="74" t="str">
        <f t="shared" si="140"/>
        <v>% of fuel shifted</v>
      </c>
      <c r="P747" s="450"/>
      <c r="Q747" s="74" t="str">
        <f t="shared" ref="Q747:R810" si="142">Q$655</f>
        <v>industry-ag-main.html#fuel-switching</v>
      </c>
      <c r="R747" s="74" t="str">
        <f t="shared" si="142"/>
        <v>industry-elec-and-hydrogen.html</v>
      </c>
      <c r="S747" s="434"/>
      <c r="T747" s="53"/>
    </row>
    <row r="748" spans="1:20" ht="28.5">
      <c r="A748" s="74" t="str">
        <f t="shared" si="139"/>
        <v>Industry</v>
      </c>
      <c r="B748" s="74" t="str">
        <f t="shared" si="139"/>
        <v>Electrification + Hydrogen</v>
      </c>
      <c r="C748" s="74" t="str">
        <f t="shared" si="139"/>
        <v>Fraction of Industrial Fuel Use Shifted to Other Fuels</v>
      </c>
      <c r="D748" s="9" t="s">
        <v>3589</v>
      </c>
      <c r="E748" s="53" t="s">
        <v>2634</v>
      </c>
      <c r="F748" s="342" t="s">
        <v>2919</v>
      </c>
      <c r="G748" s="53" t="s">
        <v>3610</v>
      </c>
      <c r="H748" s="54">
        <v>1301</v>
      </c>
      <c r="I748" s="53" t="s">
        <v>47</v>
      </c>
      <c r="J748" s="74" t="str">
        <f t="shared" si="140"/>
        <v>Electrification + Hydrogen</v>
      </c>
      <c r="K748" s="74" t="str">
        <f t="shared" si="140"/>
        <v>indst fuel type shifting</v>
      </c>
      <c r="L748" s="353">
        <f t="shared" si="140"/>
        <v>0</v>
      </c>
      <c r="M748" s="353">
        <f t="shared" si="140"/>
        <v>1</v>
      </c>
      <c r="N748" s="353">
        <f t="shared" si="140"/>
        <v>0.01</v>
      </c>
      <c r="O748" s="74" t="str">
        <f t="shared" si="140"/>
        <v>% of fuel shifted</v>
      </c>
      <c r="P748" s="450"/>
      <c r="Q748" s="74" t="str">
        <f t="shared" si="142"/>
        <v>industry-ag-main.html#fuel-switching</v>
      </c>
      <c r="R748" s="74" t="str">
        <f t="shared" si="142"/>
        <v>industry-elec-and-hydrogen.html</v>
      </c>
      <c r="S748" s="434"/>
      <c r="T748" s="53"/>
    </row>
    <row r="749" spans="1:20" ht="28.5">
      <c r="A749" s="74" t="str">
        <f t="shared" si="139"/>
        <v>Industry</v>
      </c>
      <c r="B749" s="74" t="str">
        <f t="shared" si="139"/>
        <v>Electrification + Hydrogen</v>
      </c>
      <c r="C749" s="74" t="str">
        <f t="shared" si="139"/>
        <v>Fraction of Industrial Fuel Use Shifted to Other Fuels</v>
      </c>
      <c r="D749" s="9" t="s">
        <v>3589</v>
      </c>
      <c r="E749" s="53" t="s">
        <v>2635</v>
      </c>
      <c r="F749" s="342" t="s">
        <v>2919</v>
      </c>
      <c r="G749" s="53" t="s">
        <v>3611</v>
      </c>
      <c r="H749" s="54">
        <v>1302</v>
      </c>
      <c r="I749" s="53" t="s">
        <v>47</v>
      </c>
      <c r="J749" s="74" t="str">
        <f t="shared" si="140"/>
        <v>Electrification + Hydrogen</v>
      </c>
      <c r="K749" s="74" t="str">
        <f t="shared" si="140"/>
        <v>indst fuel type shifting</v>
      </c>
      <c r="L749" s="353">
        <f t="shared" si="140"/>
        <v>0</v>
      </c>
      <c r="M749" s="353">
        <f t="shared" si="140"/>
        <v>1</v>
      </c>
      <c r="N749" s="353">
        <f t="shared" si="140"/>
        <v>0.01</v>
      </c>
      <c r="O749" s="74" t="str">
        <f t="shared" si="140"/>
        <v>% of fuel shifted</v>
      </c>
      <c r="P749" s="450"/>
      <c r="Q749" s="74" t="str">
        <f t="shared" si="142"/>
        <v>industry-ag-main.html#fuel-switching</v>
      </c>
      <c r="R749" s="74" t="str">
        <f t="shared" si="142"/>
        <v>industry-elec-and-hydrogen.html</v>
      </c>
      <c r="S749" s="434"/>
      <c r="T749" s="53"/>
    </row>
    <row r="750" spans="1:20" ht="28.5">
      <c r="A750" s="74" t="str">
        <f t="shared" si="139"/>
        <v>Industry</v>
      </c>
      <c r="B750" s="74" t="str">
        <f t="shared" si="139"/>
        <v>Electrification + Hydrogen</v>
      </c>
      <c r="C750" s="74" t="str">
        <f t="shared" si="139"/>
        <v>Fraction of Industrial Fuel Use Shifted to Other Fuels</v>
      </c>
      <c r="D750" s="9" t="s">
        <v>3589</v>
      </c>
      <c r="E750" s="53" t="s">
        <v>2636</v>
      </c>
      <c r="F750" s="342" t="s">
        <v>2919</v>
      </c>
      <c r="G750" s="53" t="s">
        <v>3612</v>
      </c>
      <c r="H750" s="54">
        <v>1303</v>
      </c>
      <c r="I750" s="53" t="s">
        <v>47</v>
      </c>
      <c r="J750" s="74" t="str">
        <f t="shared" si="140"/>
        <v>Electrification + Hydrogen</v>
      </c>
      <c r="K750" s="74" t="str">
        <f t="shared" si="140"/>
        <v>indst fuel type shifting</v>
      </c>
      <c r="L750" s="353">
        <f t="shared" si="140"/>
        <v>0</v>
      </c>
      <c r="M750" s="353">
        <f t="shared" si="140"/>
        <v>1</v>
      </c>
      <c r="N750" s="353">
        <f t="shared" si="140"/>
        <v>0.01</v>
      </c>
      <c r="O750" s="74" t="str">
        <f t="shared" si="140"/>
        <v>% of fuel shifted</v>
      </c>
      <c r="P750" s="450"/>
      <c r="Q750" s="74" t="str">
        <f t="shared" si="142"/>
        <v>industry-ag-main.html#fuel-switching</v>
      </c>
      <c r="R750" s="74" t="str">
        <f t="shared" si="142"/>
        <v>industry-elec-and-hydrogen.html</v>
      </c>
      <c r="S750" s="434"/>
      <c r="T750" s="53"/>
    </row>
    <row r="751" spans="1:20" ht="28.5">
      <c r="A751" s="74" t="str">
        <f t="shared" si="139"/>
        <v>Industry</v>
      </c>
      <c r="B751" s="74" t="str">
        <f t="shared" si="139"/>
        <v>Electrification + Hydrogen</v>
      </c>
      <c r="C751" s="74" t="str">
        <f t="shared" si="139"/>
        <v>Fraction of Industrial Fuel Use Shifted to Other Fuels</v>
      </c>
      <c r="D751" s="9" t="s">
        <v>3589</v>
      </c>
      <c r="E751" s="53" t="s">
        <v>3070</v>
      </c>
      <c r="F751" s="342" t="s">
        <v>2919</v>
      </c>
      <c r="G751" s="53" t="s">
        <v>3613</v>
      </c>
      <c r="H751" s="54">
        <v>1304</v>
      </c>
      <c r="I751" s="53" t="s">
        <v>47</v>
      </c>
      <c r="J751" s="74" t="str">
        <f t="shared" si="140"/>
        <v>Electrification + Hydrogen</v>
      </c>
      <c r="K751" s="74" t="str">
        <f t="shared" si="140"/>
        <v>indst fuel type shifting</v>
      </c>
      <c r="L751" s="353">
        <f t="shared" si="140"/>
        <v>0</v>
      </c>
      <c r="M751" s="353">
        <f t="shared" si="140"/>
        <v>1</v>
      </c>
      <c r="N751" s="353">
        <f t="shared" si="140"/>
        <v>0.01</v>
      </c>
      <c r="O751" s="74" t="str">
        <f t="shared" si="140"/>
        <v>% of fuel shifted</v>
      </c>
      <c r="P751" s="450"/>
      <c r="Q751" s="74" t="str">
        <f t="shared" si="142"/>
        <v>industry-ag-main.html#fuel-switching</v>
      </c>
      <c r="R751" s="74" t="str">
        <f t="shared" si="142"/>
        <v>industry-elec-and-hydrogen.html</v>
      </c>
      <c r="S751" s="434"/>
      <c r="T751" s="53"/>
    </row>
    <row r="752" spans="1:20" ht="28.5">
      <c r="A752" s="74" t="str">
        <f t="shared" si="139"/>
        <v>Industry</v>
      </c>
      <c r="B752" s="74" t="str">
        <f t="shared" si="139"/>
        <v>Electrification + Hydrogen</v>
      </c>
      <c r="C752" s="74" t="str">
        <f t="shared" si="139"/>
        <v>Fraction of Industrial Fuel Use Shifted to Other Fuels</v>
      </c>
      <c r="D752" s="9" t="s">
        <v>3589</v>
      </c>
      <c r="E752" s="53" t="s">
        <v>3071</v>
      </c>
      <c r="F752" s="342" t="s">
        <v>2919</v>
      </c>
      <c r="G752" s="53" t="s">
        <v>3614</v>
      </c>
      <c r="H752" s="54">
        <v>1305</v>
      </c>
      <c r="I752" s="53" t="s">
        <v>47</v>
      </c>
      <c r="J752" s="74" t="str">
        <f t="shared" si="140"/>
        <v>Electrification + Hydrogen</v>
      </c>
      <c r="K752" s="74" t="str">
        <f t="shared" si="140"/>
        <v>indst fuel type shifting</v>
      </c>
      <c r="L752" s="353">
        <f t="shared" si="140"/>
        <v>0</v>
      </c>
      <c r="M752" s="353">
        <f t="shared" si="140"/>
        <v>1</v>
      </c>
      <c r="N752" s="353">
        <f t="shared" si="140"/>
        <v>0.01</v>
      </c>
      <c r="O752" s="74" t="str">
        <f t="shared" si="140"/>
        <v>% of fuel shifted</v>
      </c>
      <c r="P752" s="450"/>
      <c r="Q752" s="74" t="str">
        <f t="shared" si="142"/>
        <v>industry-ag-main.html#fuel-switching</v>
      </c>
      <c r="R752" s="74" t="str">
        <f t="shared" si="142"/>
        <v>industry-elec-and-hydrogen.html</v>
      </c>
      <c r="S752" s="434"/>
      <c r="T752" s="53"/>
    </row>
    <row r="753" spans="1:20" ht="28.5">
      <c r="A753" s="74" t="str">
        <f t="shared" si="139"/>
        <v>Industry</v>
      </c>
      <c r="B753" s="74" t="str">
        <f t="shared" si="139"/>
        <v>Electrification + Hydrogen</v>
      </c>
      <c r="C753" s="74" t="str">
        <f t="shared" si="139"/>
        <v>Fraction of Industrial Fuel Use Shifted to Other Fuels</v>
      </c>
      <c r="D753" s="9" t="s">
        <v>3589</v>
      </c>
      <c r="E753" s="53" t="s">
        <v>3072</v>
      </c>
      <c r="F753" s="342" t="s">
        <v>2919</v>
      </c>
      <c r="G753" s="53" t="s">
        <v>3615</v>
      </c>
      <c r="H753" s="54">
        <v>1306</v>
      </c>
      <c r="I753" s="53" t="s">
        <v>47</v>
      </c>
      <c r="J753" s="74" t="str">
        <f t="shared" si="140"/>
        <v>Electrification + Hydrogen</v>
      </c>
      <c r="K753" s="74" t="str">
        <f t="shared" si="140"/>
        <v>indst fuel type shifting</v>
      </c>
      <c r="L753" s="353">
        <f t="shared" si="140"/>
        <v>0</v>
      </c>
      <c r="M753" s="353">
        <f t="shared" si="140"/>
        <v>1</v>
      </c>
      <c r="N753" s="353">
        <f t="shared" si="140"/>
        <v>0.01</v>
      </c>
      <c r="O753" s="74" t="str">
        <f t="shared" si="140"/>
        <v>% of fuel shifted</v>
      </c>
      <c r="P753" s="450"/>
      <c r="Q753" s="74" t="str">
        <f t="shared" si="142"/>
        <v>industry-ag-main.html#fuel-switching</v>
      </c>
      <c r="R753" s="74" t="str">
        <f t="shared" si="142"/>
        <v>industry-elec-and-hydrogen.html</v>
      </c>
      <c r="S753" s="434"/>
      <c r="T753" s="53"/>
    </row>
    <row r="754" spans="1:20" ht="114">
      <c r="A754" s="74" t="str">
        <f t="shared" si="139"/>
        <v>Industry</v>
      </c>
      <c r="B754" s="74" t="str">
        <f t="shared" si="139"/>
        <v>Electrification + Hydrogen</v>
      </c>
      <c r="C754" s="74" t="str">
        <f t="shared" si="139"/>
        <v>Fraction of Industrial Fuel Use Shifted to Other Fuels</v>
      </c>
      <c r="D754" s="9" t="s">
        <v>3589</v>
      </c>
      <c r="E754" s="53" t="s">
        <v>3069</v>
      </c>
      <c r="F754" s="342" t="s">
        <v>2919</v>
      </c>
      <c r="G754" s="53" t="s">
        <v>3616</v>
      </c>
      <c r="H754" s="54">
        <v>1307</v>
      </c>
      <c r="I754" s="53" t="s">
        <v>46</v>
      </c>
      <c r="J754" s="74" t="str">
        <f t="shared" si="140"/>
        <v>Electrification + Hydrogen</v>
      </c>
      <c r="K754" s="74" t="str">
        <f t="shared" si="140"/>
        <v>indst fuel type shifting</v>
      </c>
      <c r="L754" s="353">
        <f t="shared" si="140"/>
        <v>0</v>
      </c>
      <c r="M754" s="353">
        <f t="shared" si="140"/>
        <v>1</v>
      </c>
      <c r="N754" s="353">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4"/>
      <c r="T754" s="53"/>
    </row>
    <row r="755" spans="1:20" ht="114">
      <c r="A755" s="74" t="str">
        <f t="shared" si="139"/>
        <v>Industry</v>
      </c>
      <c r="B755" s="74" t="str">
        <f t="shared" si="139"/>
        <v>Electrification + Hydrogen</v>
      </c>
      <c r="C755" s="74" t="str">
        <f t="shared" si="139"/>
        <v>Fraction of Industrial Fuel Use Shifted to Other Fuels</v>
      </c>
      <c r="D755" s="9" t="s">
        <v>3590</v>
      </c>
      <c r="E755" s="53" t="s">
        <v>2631</v>
      </c>
      <c r="F755" s="342" t="s">
        <v>3545</v>
      </c>
      <c r="G755" s="53" t="s">
        <v>3607</v>
      </c>
      <c r="H755" s="54">
        <v>1308</v>
      </c>
      <c r="I755" s="53" t="s">
        <v>46</v>
      </c>
      <c r="J755" s="74" t="str">
        <f t="shared" si="140"/>
        <v>Electrification + Hydrogen</v>
      </c>
      <c r="K755" s="74" t="str">
        <f t="shared" si="140"/>
        <v>indst fuel type shifting</v>
      </c>
      <c r="L755" s="353">
        <f t="shared" si="140"/>
        <v>0</v>
      </c>
      <c r="M755" s="353">
        <f t="shared" si="140"/>
        <v>1</v>
      </c>
      <c r="N755" s="353">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4"/>
      <c r="T755" s="53"/>
    </row>
    <row r="756" spans="1:20" ht="28.5">
      <c r="A756" s="74" t="str">
        <f t="shared" si="139"/>
        <v>Industry</v>
      </c>
      <c r="B756" s="74" t="str">
        <f t="shared" si="139"/>
        <v>Electrification + Hydrogen</v>
      </c>
      <c r="C756" s="74" t="str">
        <f t="shared" si="139"/>
        <v>Fraction of Industrial Fuel Use Shifted to Other Fuels</v>
      </c>
      <c r="D756" s="9" t="s">
        <v>3590</v>
      </c>
      <c r="E756" s="53" t="s">
        <v>2632</v>
      </c>
      <c r="F756" s="342" t="s">
        <v>3545</v>
      </c>
      <c r="G756" s="53" t="s">
        <v>3608</v>
      </c>
      <c r="H756" s="54">
        <v>1309</v>
      </c>
      <c r="I756" s="53" t="s">
        <v>47</v>
      </c>
      <c r="J756" s="74" t="str">
        <f t="shared" si="140"/>
        <v>Electrification + Hydrogen</v>
      </c>
      <c r="K756" s="74" t="str">
        <f t="shared" si="140"/>
        <v>indst fuel type shifting</v>
      </c>
      <c r="L756" s="353">
        <f t="shared" si="140"/>
        <v>0</v>
      </c>
      <c r="M756" s="353">
        <f t="shared" si="140"/>
        <v>1</v>
      </c>
      <c r="N756" s="353">
        <f t="shared" si="140"/>
        <v>0.01</v>
      </c>
      <c r="O756" s="74" t="str">
        <f t="shared" si="140"/>
        <v>% of fuel shifted</v>
      </c>
      <c r="P756" s="450"/>
      <c r="Q756" s="74" t="str">
        <f t="shared" si="142"/>
        <v>industry-ag-main.html#fuel-switching</v>
      </c>
      <c r="R756" s="74" t="str">
        <f t="shared" si="142"/>
        <v>industry-elec-and-hydrogen.html</v>
      </c>
      <c r="S756" s="434"/>
      <c r="T756" s="53"/>
    </row>
    <row r="757" spans="1:20" ht="28.5">
      <c r="A757" s="74" t="str">
        <f t="shared" si="139"/>
        <v>Industry</v>
      </c>
      <c r="B757" s="74" t="str">
        <f t="shared" si="139"/>
        <v>Electrification + Hydrogen</v>
      </c>
      <c r="C757" s="74" t="str">
        <f t="shared" si="139"/>
        <v>Fraction of Industrial Fuel Use Shifted to Other Fuels</v>
      </c>
      <c r="D757" s="9" t="s">
        <v>3590</v>
      </c>
      <c r="E757" s="53" t="s">
        <v>2633</v>
      </c>
      <c r="F757" s="342" t="s">
        <v>3545</v>
      </c>
      <c r="G757" s="53" t="s">
        <v>3609</v>
      </c>
      <c r="H757" s="54">
        <v>1310</v>
      </c>
      <c r="I757" s="53" t="s">
        <v>47</v>
      </c>
      <c r="J757" s="74" t="str">
        <f t="shared" si="140"/>
        <v>Electrification + Hydrogen</v>
      </c>
      <c r="K757" s="74" t="str">
        <f t="shared" si="140"/>
        <v>indst fuel type shifting</v>
      </c>
      <c r="L757" s="353">
        <f t="shared" si="140"/>
        <v>0</v>
      </c>
      <c r="M757" s="353">
        <f t="shared" si="140"/>
        <v>1</v>
      </c>
      <c r="N757" s="353">
        <f t="shared" si="140"/>
        <v>0.01</v>
      </c>
      <c r="O757" s="74" t="str">
        <f t="shared" si="140"/>
        <v>% of fuel shifted</v>
      </c>
      <c r="P757" s="450"/>
      <c r="Q757" s="74" t="str">
        <f t="shared" si="142"/>
        <v>industry-ag-main.html#fuel-switching</v>
      </c>
      <c r="R757" s="74" t="str">
        <f t="shared" si="142"/>
        <v>industry-elec-and-hydrogen.html</v>
      </c>
      <c r="S757" s="434"/>
      <c r="T757" s="53"/>
    </row>
    <row r="758" spans="1:20" ht="28.5">
      <c r="A758" s="74" t="str">
        <f t="shared" si="139"/>
        <v>Industry</v>
      </c>
      <c r="B758" s="74" t="str">
        <f t="shared" si="139"/>
        <v>Electrification + Hydrogen</v>
      </c>
      <c r="C758" s="74" t="str">
        <f t="shared" si="139"/>
        <v>Fraction of Industrial Fuel Use Shifted to Other Fuels</v>
      </c>
      <c r="D758" s="9" t="s">
        <v>3590</v>
      </c>
      <c r="E758" s="53" t="s">
        <v>2634</v>
      </c>
      <c r="F758" s="342" t="s">
        <v>3545</v>
      </c>
      <c r="G758" s="53" t="s">
        <v>3610</v>
      </c>
      <c r="H758" s="54">
        <v>1311</v>
      </c>
      <c r="I758" s="53" t="s">
        <v>47</v>
      </c>
      <c r="J758" s="74" t="str">
        <f t="shared" si="140"/>
        <v>Electrification + Hydrogen</v>
      </c>
      <c r="K758" s="74" t="str">
        <f t="shared" si="140"/>
        <v>indst fuel type shifting</v>
      </c>
      <c r="L758" s="353">
        <f t="shared" si="140"/>
        <v>0</v>
      </c>
      <c r="M758" s="353">
        <f t="shared" si="140"/>
        <v>1</v>
      </c>
      <c r="N758" s="353">
        <f t="shared" si="140"/>
        <v>0.01</v>
      </c>
      <c r="O758" s="74" t="str">
        <f t="shared" si="140"/>
        <v>% of fuel shifted</v>
      </c>
      <c r="P758" s="450"/>
      <c r="Q758" s="74" t="str">
        <f t="shared" si="142"/>
        <v>industry-ag-main.html#fuel-switching</v>
      </c>
      <c r="R758" s="74" t="str">
        <f t="shared" si="142"/>
        <v>industry-elec-and-hydrogen.html</v>
      </c>
      <c r="S758" s="434"/>
      <c r="T758" s="53"/>
    </row>
    <row r="759" spans="1:20" ht="28.5">
      <c r="A759" s="74" t="str">
        <f t="shared" si="139"/>
        <v>Industry</v>
      </c>
      <c r="B759" s="74" t="str">
        <f t="shared" si="139"/>
        <v>Electrification + Hydrogen</v>
      </c>
      <c r="C759" s="74" t="str">
        <f t="shared" si="139"/>
        <v>Fraction of Industrial Fuel Use Shifted to Other Fuels</v>
      </c>
      <c r="D759" s="9" t="s">
        <v>3590</v>
      </c>
      <c r="E759" s="53" t="s">
        <v>2635</v>
      </c>
      <c r="F759" s="342" t="s">
        <v>3545</v>
      </c>
      <c r="G759" s="53" t="s">
        <v>3611</v>
      </c>
      <c r="H759" s="54">
        <v>1312</v>
      </c>
      <c r="I759" s="53" t="s">
        <v>47</v>
      </c>
      <c r="J759" s="74" t="str">
        <f t="shared" si="140"/>
        <v>Electrification + Hydrogen</v>
      </c>
      <c r="K759" s="74" t="str">
        <f t="shared" si="140"/>
        <v>indst fuel type shifting</v>
      </c>
      <c r="L759" s="353">
        <f t="shared" si="140"/>
        <v>0</v>
      </c>
      <c r="M759" s="353">
        <f t="shared" si="140"/>
        <v>1</v>
      </c>
      <c r="N759" s="353">
        <f t="shared" si="140"/>
        <v>0.01</v>
      </c>
      <c r="O759" s="74" t="str">
        <f t="shared" si="140"/>
        <v>% of fuel shifted</v>
      </c>
      <c r="P759" s="450"/>
      <c r="Q759" s="74" t="str">
        <f t="shared" si="142"/>
        <v>industry-ag-main.html#fuel-switching</v>
      </c>
      <c r="R759" s="74" t="str">
        <f t="shared" si="142"/>
        <v>industry-elec-and-hydrogen.html</v>
      </c>
      <c r="S759" s="434"/>
      <c r="T759" s="53"/>
    </row>
    <row r="760" spans="1:20" ht="28.5">
      <c r="A760" s="74" t="str">
        <f t="shared" si="139"/>
        <v>Industry</v>
      </c>
      <c r="B760" s="74" t="str">
        <f t="shared" si="139"/>
        <v>Electrification + Hydrogen</v>
      </c>
      <c r="C760" s="74" t="str">
        <f t="shared" si="139"/>
        <v>Fraction of Industrial Fuel Use Shifted to Other Fuels</v>
      </c>
      <c r="D760" s="9" t="s">
        <v>3590</v>
      </c>
      <c r="E760" s="53" t="s">
        <v>2636</v>
      </c>
      <c r="F760" s="342" t="s">
        <v>3545</v>
      </c>
      <c r="G760" s="53" t="s">
        <v>3612</v>
      </c>
      <c r="H760" s="54">
        <v>1313</v>
      </c>
      <c r="I760" s="53" t="s">
        <v>47</v>
      </c>
      <c r="J760" s="74" t="str">
        <f t="shared" si="140"/>
        <v>Electrification + Hydrogen</v>
      </c>
      <c r="K760" s="74" t="str">
        <f t="shared" si="140"/>
        <v>indst fuel type shifting</v>
      </c>
      <c r="L760" s="353">
        <f t="shared" si="140"/>
        <v>0</v>
      </c>
      <c r="M760" s="353">
        <f t="shared" si="140"/>
        <v>1</v>
      </c>
      <c r="N760" s="353">
        <f t="shared" si="140"/>
        <v>0.01</v>
      </c>
      <c r="O760" s="74" t="str">
        <f t="shared" si="140"/>
        <v>% of fuel shifted</v>
      </c>
      <c r="P760" s="450"/>
      <c r="Q760" s="74" t="str">
        <f t="shared" si="142"/>
        <v>industry-ag-main.html#fuel-switching</v>
      </c>
      <c r="R760" s="74" t="str">
        <f t="shared" si="142"/>
        <v>industry-elec-and-hydrogen.html</v>
      </c>
      <c r="S760" s="434"/>
      <c r="T760" s="53"/>
    </row>
    <row r="761" spans="1:20" ht="28.5">
      <c r="A761" s="74" t="str">
        <f t="shared" si="139"/>
        <v>Industry</v>
      </c>
      <c r="B761" s="74" t="str">
        <f t="shared" si="139"/>
        <v>Electrification + Hydrogen</v>
      </c>
      <c r="C761" s="74" t="str">
        <f t="shared" si="139"/>
        <v>Fraction of Industrial Fuel Use Shifted to Other Fuels</v>
      </c>
      <c r="D761" s="9" t="s">
        <v>3590</v>
      </c>
      <c r="E761" s="53" t="s">
        <v>3070</v>
      </c>
      <c r="F761" s="342" t="s">
        <v>3545</v>
      </c>
      <c r="G761" s="53" t="s">
        <v>3613</v>
      </c>
      <c r="H761" s="54">
        <v>1314</v>
      </c>
      <c r="I761" s="53" t="s">
        <v>47</v>
      </c>
      <c r="J761" s="74" t="str">
        <f t="shared" si="140"/>
        <v>Electrification + Hydrogen</v>
      </c>
      <c r="K761" s="74" t="str">
        <f t="shared" si="140"/>
        <v>indst fuel type shifting</v>
      </c>
      <c r="L761" s="353">
        <f t="shared" si="140"/>
        <v>0</v>
      </c>
      <c r="M761" s="353">
        <f t="shared" si="140"/>
        <v>1</v>
      </c>
      <c r="N761" s="353">
        <f t="shared" si="140"/>
        <v>0.01</v>
      </c>
      <c r="O761" s="74" t="str">
        <f t="shared" si="140"/>
        <v>% of fuel shifted</v>
      </c>
      <c r="P761" s="450"/>
      <c r="Q761" s="74" t="str">
        <f t="shared" si="142"/>
        <v>industry-ag-main.html#fuel-switching</v>
      </c>
      <c r="R761" s="74" t="str">
        <f t="shared" si="142"/>
        <v>industry-elec-and-hydrogen.html</v>
      </c>
      <c r="S761" s="434"/>
      <c r="T761" s="53"/>
    </row>
    <row r="762" spans="1:20" ht="28.5">
      <c r="A762" s="74" t="str">
        <f t="shared" si="139"/>
        <v>Industry</v>
      </c>
      <c r="B762" s="74" t="str">
        <f t="shared" si="139"/>
        <v>Electrification + Hydrogen</v>
      </c>
      <c r="C762" s="74" t="str">
        <f t="shared" si="139"/>
        <v>Fraction of Industrial Fuel Use Shifted to Other Fuels</v>
      </c>
      <c r="D762" s="9" t="s">
        <v>3590</v>
      </c>
      <c r="E762" s="53" t="s">
        <v>3071</v>
      </c>
      <c r="F762" s="342" t="s">
        <v>3545</v>
      </c>
      <c r="G762" s="53" t="s">
        <v>3614</v>
      </c>
      <c r="H762" s="54">
        <v>1315</v>
      </c>
      <c r="I762" s="53" t="s">
        <v>47</v>
      </c>
      <c r="J762" s="74" t="str">
        <f t="shared" si="140"/>
        <v>Electrification + Hydrogen</v>
      </c>
      <c r="K762" s="74" t="str">
        <f t="shared" si="140"/>
        <v>indst fuel type shifting</v>
      </c>
      <c r="L762" s="353">
        <f t="shared" si="140"/>
        <v>0</v>
      </c>
      <c r="M762" s="353">
        <f t="shared" si="140"/>
        <v>1</v>
      </c>
      <c r="N762" s="353">
        <f t="shared" si="140"/>
        <v>0.01</v>
      </c>
      <c r="O762" s="74" t="str">
        <f t="shared" si="140"/>
        <v>% of fuel shifted</v>
      </c>
      <c r="P762" s="450"/>
      <c r="Q762" s="74" t="str">
        <f t="shared" si="142"/>
        <v>industry-ag-main.html#fuel-switching</v>
      </c>
      <c r="R762" s="74" t="str">
        <f t="shared" si="142"/>
        <v>industry-elec-and-hydrogen.html</v>
      </c>
      <c r="S762" s="434"/>
      <c r="T762" s="53"/>
    </row>
    <row r="763" spans="1:20" ht="28.5">
      <c r="A763" s="74" t="str">
        <f t="shared" si="139"/>
        <v>Industry</v>
      </c>
      <c r="B763" s="74" t="str">
        <f t="shared" si="139"/>
        <v>Electrification + Hydrogen</v>
      </c>
      <c r="C763" s="74" t="str">
        <f t="shared" si="139"/>
        <v>Fraction of Industrial Fuel Use Shifted to Other Fuels</v>
      </c>
      <c r="D763" s="9" t="s">
        <v>3590</v>
      </c>
      <c r="E763" s="53" t="s">
        <v>3072</v>
      </c>
      <c r="F763" s="342" t="s">
        <v>3545</v>
      </c>
      <c r="G763" s="53" t="s">
        <v>3615</v>
      </c>
      <c r="H763" s="54">
        <v>1316</v>
      </c>
      <c r="I763" s="53" t="s">
        <v>47</v>
      </c>
      <c r="J763" s="74" t="str">
        <f t="shared" si="140"/>
        <v>Electrification + Hydrogen</v>
      </c>
      <c r="K763" s="74" t="str">
        <f t="shared" si="140"/>
        <v>indst fuel type shifting</v>
      </c>
      <c r="L763" s="353">
        <f t="shared" si="140"/>
        <v>0</v>
      </c>
      <c r="M763" s="353">
        <f t="shared" si="140"/>
        <v>1</v>
      </c>
      <c r="N763" s="353">
        <f t="shared" si="140"/>
        <v>0.01</v>
      </c>
      <c r="O763" s="74" t="str">
        <f t="shared" si="140"/>
        <v>% of fuel shifted</v>
      </c>
      <c r="P763" s="450"/>
      <c r="Q763" s="74" t="str">
        <f t="shared" si="142"/>
        <v>industry-ag-main.html#fuel-switching</v>
      </c>
      <c r="R763" s="74" t="str">
        <f t="shared" si="142"/>
        <v>industry-elec-and-hydrogen.html</v>
      </c>
      <c r="S763" s="434"/>
      <c r="T763" s="53"/>
    </row>
    <row r="764" spans="1:20" ht="114">
      <c r="A764" s="74" t="str">
        <f t="shared" si="139"/>
        <v>Industry</v>
      </c>
      <c r="B764" s="74" t="str">
        <f t="shared" si="139"/>
        <v>Electrification + Hydrogen</v>
      </c>
      <c r="C764" s="74" t="str">
        <f t="shared" si="139"/>
        <v>Fraction of Industrial Fuel Use Shifted to Other Fuels</v>
      </c>
      <c r="D764" s="9" t="s">
        <v>3590</v>
      </c>
      <c r="E764" s="53" t="s">
        <v>3069</v>
      </c>
      <c r="F764" s="342" t="s">
        <v>3545</v>
      </c>
      <c r="G764" s="53" t="s">
        <v>3616</v>
      </c>
      <c r="H764" s="54">
        <v>1317</v>
      </c>
      <c r="I764" s="53" t="s">
        <v>46</v>
      </c>
      <c r="J764" s="74" t="str">
        <f t="shared" si="140"/>
        <v>Electrification + Hydrogen</v>
      </c>
      <c r="K764" s="74" t="str">
        <f t="shared" si="140"/>
        <v>indst fuel type shifting</v>
      </c>
      <c r="L764" s="353">
        <f t="shared" si="140"/>
        <v>0</v>
      </c>
      <c r="M764" s="353">
        <f t="shared" si="140"/>
        <v>1</v>
      </c>
      <c r="N764" s="353">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4"/>
      <c r="T764" s="53"/>
    </row>
    <row r="765" spans="1:20" ht="114">
      <c r="A765" s="74" t="str">
        <f t="shared" si="139"/>
        <v>Industry</v>
      </c>
      <c r="B765" s="74" t="str">
        <f t="shared" si="139"/>
        <v>Electrification + Hydrogen</v>
      </c>
      <c r="C765" s="74" t="str">
        <f t="shared" si="139"/>
        <v>Fraction of Industrial Fuel Use Shifted to Other Fuels</v>
      </c>
      <c r="D765" s="9" t="s">
        <v>3591</v>
      </c>
      <c r="E765" s="53" t="s">
        <v>2631</v>
      </c>
      <c r="F765" s="342" t="s">
        <v>3546</v>
      </c>
      <c r="G765" s="53" t="s">
        <v>3607</v>
      </c>
      <c r="H765" s="54">
        <v>1318</v>
      </c>
      <c r="I765" s="53" t="s">
        <v>46</v>
      </c>
      <c r="J765" s="74" t="str">
        <f t="shared" si="140"/>
        <v>Electrification + Hydrogen</v>
      </c>
      <c r="K765" s="74" t="str">
        <f t="shared" si="140"/>
        <v>indst fuel type shifting</v>
      </c>
      <c r="L765" s="353">
        <f t="shared" si="140"/>
        <v>0</v>
      </c>
      <c r="M765" s="353">
        <f t="shared" si="140"/>
        <v>1</v>
      </c>
      <c r="N765" s="353">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4"/>
      <c r="T765" s="53"/>
    </row>
    <row r="766" spans="1:20" ht="28.5">
      <c r="A766" s="74" t="str">
        <f t="shared" si="139"/>
        <v>Industry</v>
      </c>
      <c r="B766" s="74" t="str">
        <f t="shared" si="139"/>
        <v>Electrification + Hydrogen</v>
      </c>
      <c r="C766" s="74" t="str">
        <f t="shared" si="139"/>
        <v>Fraction of Industrial Fuel Use Shifted to Other Fuels</v>
      </c>
      <c r="D766" s="9" t="s">
        <v>3591</v>
      </c>
      <c r="E766" s="53" t="s">
        <v>2632</v>
      </c>
      <c r="F766" s="342" t="s">
        <v>3546</v>
      </c>
      <c r="G766" s="53" t="s">
        <v>3608</v>
      </c>
      <c r="H766" s="54">
        <v>1319</v>
      </c>
      <c r="I766" s="53" t="s">
        <v>47</v>
      </c>
      <c r="J766" s="74" t="str">
        <f t="shared" si="140"/>
        <v>Electrification + Hydrogen</v>
      </c>
      <c r="K766" s="74" t="str">
        <f t="shared" si="140"/>
        <v>indst fuel type shifting</v>
      </c>
      <c r="L766" s="353">
        <f t="shared" si="140"/>
        <v>0</v>
      </c>
      <c r="M766" s="353">
        <f t="shared" si="140"/>
        <v>1</v>
      </c>
      <c r="N766" s="353">
        <f t="shared" si="140"/>
        <v>0.01</v>
      </c>
      <c r="O766" s="74" t="str">
        <f t="shared" si="140"/>
        <v>% of fuel shifted</v>
      </c>
      <c r="P766" s="450"/>
      <c r="Q766" s="74" t="str">
        <f t="shared" si="142"/>
        <v>industry-ag-main.html#fuel-switching</v>
      </c>
      <c r="R766" s="74" t="str">
        <f t="shared" si="142"/>
        <v>industry-elec-and-hydrogen.html</v>
      </c>
      <c r="S766" s="434"/>
      <c r="T766" s="53"/>
    </row>
    <row r="767" spans="1:20" ht="28.5">
      <c r="A767" s="74" t="str">
        <f t="shared" si="139"/>
        <v>Industry</v>
      </c>
      <c r="B767" s="74" t="str">
        <f t="shared" si="139"/>
        <v>Electrification + Hydrogen</v>
      </c>
      <c r="C767" s="74" t="str">
        <f t="shared" si="139"/>
        <v>Fraction of Industrial Fuel Use Shifted to Other Fuels</v>
      </c>
      <c r="D767" s="9" t="s">
        <v>3591</v>
      </c>
      <c r="E767" s="53" t="s">
        <v>2633</v>
      </c>
      <c r="F767" s="342" t="s">
        <v>3546</v>
      </c>
      <c r="G767" s="53" t="s">
        <v>3609</v>
      </c>
      <c r="H767" s="54">
        <v>1320</v>
      </c>
      <c r="I767" s="53" t="s">
        <v>47</v>
      </c>
      <c r="J767" s="74" t="str">
        <f t="shared" si="140"/>
        <v>Electrification + Hydrogen</v>
      </c>
      <c r="K767" s="74" t="str">
        <f t="shared" si="140"/>
        <v>indst fuel type shifting</v>
      </c>
      <c r="L767" s="353">
        <f t="shared" si="140"/>
        <v>0</v>
      </c>
      <c r="M767" s="353">
        <f t="shared" si="140"/>
        <v>1</v>
      </c>
      <c r="N767" s="353">
        <f t="shared" si="140"/>
        <v>0.01</v>
      </c>
      <c r="O767" s="74" t="str">
        <f t="shared" si="140"/>
        <v>% of fuel shifted</v>
      </c>
      <c r="P767" s="450"/>
      <c r="Q767" s="74" t="str">
        <f t="shared" si="142"/>
        <v>industry-ag-main.html#fuel-switching</v>
      </c>
      <c r="R767" s="74" t="str">
        <f t="shared" si="142"/>
        <v>industry-elec-and-hydrogen.html</v>
      </c>
      <c r="S767" s="434"/>
      <c r="T767" s="53"/>
    </row>
    <row r="768" spans="1:20" ht="28.5">
      <c r="A768" s="74" t="str">
        <f t="shared" si="139"/>
        <v>Industry</v>
      </c>
      <c r="B768" s="74" t="str">
        <f t="shared" si="139"/>
        <v>Electrification + Hydrogen</v>
      </c>
      <c r="C768" s="74" t="str">
        <f t="shared" si="139"/>
        <v>Fraction of Industrial Fuel Use Shifted to Other Fuels</v>
      </c>
      <c r="D768" s="9" t="s">
        <v>3591</v>
      </c>
      <c r="E768" s="53" t="s">
        <v>2634</v>
      </c>
      <c r="F768" s="342" t="s">
        <v>3546</v>
      </c>
      <c r="G768" s="53" t="s">
        <v>3610</v>
      </c>
      <c r="H768" s="54">
        <v>1321</v>
      </c>
      <c r="I768" s="53" t="s">
        <v>47</v>
      </c>
      <c r="J768" s="74" t="str">
        <f t="shared" si="140"/>
        <v>Electrification + Hydrogen</v>
      </c>
      <c r="K768" s="74" t="str">
        <f t="shared" si="140"/>
        <v>indst fuel type shifting</v>
      </c>
      <c r="L768" s="353">
        <f t="shared" si="140"/>
        <v>0</v>
      </c>
      <c r="M768" s="353">
        <f t="shared" si="140"/>
        <v>1</v>
      </c>
      <c r="N768" s="353">
        <f t="shared" si="140"/>
        <v>0.01</v>
      </c>
      <c r="O768" s="74" t="str">
        <f t="shared" si="140"/>
        <v>% of fuel shifted</v>
      </c>
      <c r="P768" s="450"/>
      <c r="Q768" s="74" t="str">
        <f t="shared" si="142"/>
        <v>industry-ag-main.html#fuel-switching</v>
      </c>
      <c r="R768" s="74" t="str">
        <f t="shared" si="142"/>
        <v>industry-elec-and-hydrogen.html</v>
      </c>
      <c r="S768" s="434"/>
      <c r="T768" s="53"/>
    </row>
    <row r="769" spans="1:20" ht="28.5">
      <c r="A769" s="74" t="str">
        <f t="shared" si="139"/>
        <v>Industry</v>
      </c>
      <c r="B769" s="74" t="str">
        <f t="shared" si="139"/>
        <v>Electrification + Hydrogen</v>
      </c>
      <c r="C769" s="74" t="str">
        <f t="shared" si="139"/>
        <v>Fraction of Industrial Fuel Use Shifted to Other Fuels</v>
      </c>
      <c r="D769" s="9" t="s">
        <v>3591</v>
      </c>
      <c r="E769" s="53" t="s">
        <v>2635</v>
      </c>
      <c r="F769" s="342" t="s">
        <v>3546</v>
      </c>
      <c r="G769" s="53" t="s">
        <v>3611</v>
      </c>
      <c r="H769" s="54">
        <v>1322</v>
      </c>
      <c r="I769" s="53" t="s">
        <v>47</v>
      </c>
      <c r="J769" s="74" t="str">
        <f t="shared" si="140"/>
        <v>Electrification + Hydrogen</v>
      </c>
      <c r="K769" s="74" t="str">
        <f t="shared" si="140"/>
        <v>indst fuel type shifting</v>
      </c>
      <c r="L769" s="353">
        <f t="shared" si="140"/>
        <v>0</v>
      </c>
      <c r="M769" s="353">
        <f t="shared" si="140"/>
        <v>1</v>
      </c>
      <c r="N769" s="353">
        <f t="shared" si="140"/>
        <v>0.01</v>
      </c>
      <c r="O769" s="74" t="str">
        <f t="shared" si="140"/>
        <v>% of fuel shifted</v>
      </c>
      <c r="P769" s="450"/>
      <c r="Q769" s="74" t="str">
        <f t="shared" si="142"/>
        <v>industry-ag-main.html#fuel-switching</v>
      </c>
      <c r="R769" s="74" t="str">
        <f t="shared" si="142"/>
        <v>industry-elec-and-hydrogen.html</v>
      </c>
      <c r="S769" s="434"/>
      <c r="T769" s="53"/>
    </row>
    <row r="770" spans="1:20" ht="28.5">
      <c r="A770" s="74" t="str">
        <f t="shared" si="139"/>
        <v>Industry</v>
      </c>
      <c r="B770" s="74" t="str">
        <f t="shared" si="139"/>
        <v>Electrification + Hydrogen</v>
      </c>
      <c r="C770" s="74" t="str">
        <f t="shared" si="139"/>
        <v>Fraction of Industrial Fuel Use Shifted to Other Fuels</v>
      </c>
      <c r="D770" s="9" t="s">
        <v>3591</v>
      </c>
      <c r="E770" s="53" t="s">
        <v>2636</v>
      </c>
      <c r="F770" s="342" t="s">
        <v>3546</v>
      </c>
      <c r="G770" s="53" t="s">
        <v>3612</v>
      </c>
      <c r="H770" s="54">
        <v>1323</v>
      </c>
      <c r="I770" s="53" t="s">
        <v>47</v>
      </c>
      <c r="J770" s="74" t="str">
        <f t="shared" si="140"/>
        <v>Electrification + Hydrogen</v>
      </c>
      <c r="K770" s="74" t="str">
        <f t="shared" si="140"/>
        <v>indst fuel type shifting</v>
      </c>
      <c r="L770" s="353">
        <f t="shared" si="140"/>
        <v>0</v>
      </c>
      <c r="M770" s="353">
        <f t="shared" si="140"/>
        <v>1</v>
      </c>
      <c r="N770" s="353">
        <f t="shared" si="140"/>
        <v>0.01</v>
      </c>
      <c r="O770" s="74" t="str">
        <f t="shared" si="140"/>
        <v>% of fuel shifted</v>
      </c>
      <c r="P770" s="450"/>
      <c r="Q770" s="74" t="str">
        <f t="shared" si="142"/>
        <v>industry-ag-main.html#fuel-switching</v>
      </c>
      <c r="R770" s="74" t="str">
        <f t="shared" si="142"/>
        <v>industry-elec-and-hydrogen.html</v>
      </c>
      <c r="S770" s="434"/>
      <c r="T770" s="53"/>
    </row>
    <row r="771" spans="1:20" ht="28.5">
      <c r="A771" s="74" t="str">
        <f t="shared" si="139"/>
        <v>Industry</v>
      </c>
      <c r="B771" s="74" t="str">
        <f t="shared" si="139"/>
        <v>Electrification + Hydrogen</v>
      </c>
      <c r="C771" s="74" t="str">
        <f t="shared" si="139"/>
        <v>Fraction of Industrial Fuel Use Shifted to Other Fuels</v>
      </c>
      <c r="D771" s="9" t="s">
        <v>3591</v>
      </c>
      <c r="E771" s="53" t="s">
        <v>3070</v>
      </c>
      <c r="F771" s="342" t="s">
        <v>3546</v>
      </c>
      <c r="G771" s="53" t="s">
        <v>3613</v>
      </c>
      <c r="H771" s="54">
        <v>1324</v>
      </c>
      <c r="I771" s="53" t="s">
        <v>47</v>
      </c>
      <c r="J771" s="74" t="str">
        <f t="shared" si="140"/>
        <v>Electrification + Hydrogen</v>
      </c>
      <c r="K771" s="74" t="str">
        <f t="shared" si="140"/>
        <v>indst fuel type shifting</v>
      </c>
      <c r="L771" s="353">
        <f t="shared" si="140"/>
        <v>0</v>
      </c>
      <c r="M771" s="353">
        <f t="shared" si="140"/>
        <v>1</v>
      </c>
      <c r="N771" s="353">
        <f t="shared" si="140"/>
        <v>0.01</v>
      </c>
      <c r="O771" s="74" t="str">
        <f t="shared" si="140"/>
        <v>% of fuel shifted</v>
      </c>
      <c r="P771" s="450"/>
      <c r="Q771" s="74" t="str">
        <f t="shared" si="142"/>
        <v>industry-ag-main.html#fuel-switching</v>
      </c>
      <c r="R771" s="74" t="str">
        <f t="shared" si="142"/>
        <v>industry-elec-and-hydrogen.html</v>
      </c>
      <c r="S771" s="434"/>
      <c r="T771" s="53"/>
    </row>
    <row r="772" spans="1:20" ht="28.5">
      <c r="A772" s="74" t="str">
        <f t="shared" si="139"/>
        <v>Industry</v>
      </c>
      <c r="B772" s="74" t="str">
        <f t="shared" si="139"/>
        <v>Electrification + Hydrogen</v>
      </c>
      <c r="C772" s="74" t="str">
        <f t="shared" si="139"/>
        <v>Fraction of Industrial Fuel Use Shifted to Other Fuels</v>
      </c>
      <c r="D772" s="9" t="s">
        <v>3591</v>
      </c>
      <c r="E772" s="53" t="s">
        <v>3071</v>
      </c>
      <c r="F772" s="342" t="s">
        <v>3546</v>
      </c>
      <c r="G772" s="53" t="s">
        <v>3614</v>
      </c>
      <c r="H772" s="54">
        <v>1325</v>
      </c>
      <c r="I772" s="53" t="s">
        <v>47</v>
      </c>
      <c r="J772" s="74" t="str">
        <f t="shared" si="140"/>
        <v>Electrification + Hydrogen</v>
      </c>
      <c r="K772" s="74" t="str">
        <f t="shared" si="140"/>
        <v>indst fuel type shifting</v>
      </c>
      <c r="L772" s="353">
        <f t="shared" si="140"/>
        <v>0</v>
      </c>
      <c r="M772" s="353">
        <f t="shared" si="140"/>
        <v>1</v>
      </c>
      <c r="N772" s="353">
        <f t="shared" si="140"/>
        <v>0.01</v>
      </c>
      <c r="O772" s="74" t="str">
        <f t="shared" si="140"/>
        <v>% of fuel shifted</v>
      </c>
      <c r="P772" s="450"/>
      <c r="Q772" s="74" t="str">
        <f t="shared" si="142"/>
        <v>industry-ag-main.html#fuel-switching</v>
      </c>
      <c r="R772" s="74" t="str">
        <f t="shared" si="142"/>
        <v>industry-elec-and-hydrogen.html</v>
      </c>
      <c r="S772" s="434"/>
      <c r="T772" s="53"/>
    </row>
    <row r="773" spans="1:20" ht="28.5">
      <c r="A773" s="74" t="str">
        <f t="shared" si="139"/>
        <v>Industry</v>
      </c>
      <c r="B773" s="74" t="str">
        <f t="shared" si="139"/>
        <v>Electrification + Hydrogen</v>
      </c>
      <c r="C773" s="74" t="str">
        <f t="shared" si="139"/>
        <v>Fraction of Industrial Fuel Use Shifted to Other Fuels</v>
      </c>
      <c r="D773" s="9" t="s">
        <v>3591</v>
      </c>
      <c r="E773" s="53" t="s">
        <v>3072</v>
      </c>
      <c r="F773" s="342" t="s">
        <v>3546</v>
      </c>
      <c r="G773" s="53" t="s">
        <v>3615</v>
      </c>
      <c r="H773" s="54">
        <v>1326</v>
      </c>
      <c r="I773" s="53" t="s">
        <v>47</v>
      </c>
      <c r="J773" s="74" t="str">
        <f t="shared" si="140"/>
        <v>Electrification + Hydrogen</v>
      </c>
      <c r="K773" s="74" t="str">
        <f t="shared" si="140"/>
        <v>indst fuel type shifting</v>
      </c>
      <c r="L773" s="353">
        <f t="shared" si="140"/>
        <v>0</v>
      </c>
      <c r="M773" s="353">
        <f t="shared" si="140"/>
        <v>1</v>
      </c>
      <c r="N773" s="353">
        <f t="shared" si="140"/>
        <v>0.01</v>
      </c>
      <c r="O773" s="74" t="str">
        <f t="shared" si="140"/>
        <v>% of fuel shifted</v>
      </c>
      <c r="P773" s="450"/>
      <c r="Q773" s="74" t="str">
        <f t="shared" si="142"/>
        <v>industry-ag-main.html#fuel-switching</v>
      </c>
      <c r="R773" s="74" t="str">
        <f t="shared" si="142"/>
        <v>industry-elec-and-hydrogen.html</v>
      </c>
      <c r="S773" s="434"/>
      <c r="T773" s="53"/>
    </row>
    <row r="774" spans="1:20" ht="114">
      <c r="A774" s="74" t="str">
        <f t="shared" si="139"/>
        <v>Industry</v>
      </c>
      <c r="B774" s="74" t="str">
        <f t="shared" si="139"/>
        <v>Electrification + Hydrogen</v>
      </c>
      <c r="C774" s="74" t="str">
        <f t="shared" si="139"/>
        <v>Fraction of Industrial Fuel Use Shifted to Other Fuels</v>
      </c>
      <c r="D774" s="9" t="s">
        <v>3591</v>
      </c>
      <c r="E774" s="53" t="s">
        <v>3069</v>
      </c>
      <c r="F774" s="342" t="s">
        <v>3546</v>
      </c>
      <c r="G774" s="53" t="s">
        <v>3616</v>
      </c>
      <c r="H774" s="54">
        <v>1327</v>
      </c>
      <c r="I774" s="53" t="s">
        <v>46</v>
      </c>
      <c r="J774" s="74" t="str">
        <f t="shared" si="140"/>
        <v>Electrification + Hydrogen</v>
      </c>
      <c r="K774" s="74" t="str">
        <f t="shared" si="140"/>
        <v>indst fuel type shifting</v>
      </c>
      <c r="L774" s="353">
        <f t="shared" si="140"/>
        <v>0</v>
      </c>
      <c r="M774" s="353">
        <f t="shared" si="140"/>
        <v>1</v>
      </c>
      <c r="N774" s="353">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4"/>
      <c r="T774" s="53"/>
    </row>
    <row r="775" spans="1:20" ht="114">
      <c r="A775" s="74" t="str">
        <f t="shared" si="139"/>
        <v>Industry</v>
      </c>
      <c r="B775" s="74" t="str">
        <f t="shared" si="139"/>
        <v>Electrification + Hydrogen</v>
      </c>
      <c r="C775" s="74" t="str">
        <f t="shared" si="139"/>
        <v>Fraction of Industrial Fuel Use Shifted to Other Fuels</v>
      </c>
      <c r="D775" s="9" t="s">
        <v>3592</v>
      </c>
      <c r="E775" s="53" t="s">
        <v>2631</v>
      </c>
      <c r="F775" s="342" t="s">
        <v>3547</v>
      </c>
      <c r="G775" s="53" t="s">
        <v>3607</v>
      </c>
      <c r="H775" s="54">
        <v>1328</v>
      </c>
      <c r="I775" s="53" t="s">
        <v>46</v>
      </c>
      <c r="J775" s="74" t="str">
        <f t="shared" si="140"/>
        <v>Electrification + Hydrogen</v>
      </c>
      <c r="K775" s="74" t="str">
        <f t="shared" si="140"/>
        <v>indst fuel type shifting</v>
      </c>
      <c r="L775" s="353">
        <f t="shared" si="140"/>
        <v>0</v>
      </c>
      <c r="M775" s="353">
        <f t="shared" si="140"/>
        <v>1</v>
      </c>
      <c r="N775" s="353">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4"/>
      <c r="T775" s="53"/>
    </row>
    <row r="776" spans="1:20" ht="42.75">
      <c r="A776" s="74" t="str">
        <f t="shared" si="139"/>
        <v>Industry</v>
      </c>
      <c r="B776" s="74" t="str">
        <f t="shared" si="139"/>
        <v>Electrification + Hydrogen</v>
      </c>
      <c r="C776" s="74" t="str">
        <f t="shared" si="139"/>
        <v>Fraction of Industrial Fuel Use Shifted to Other Fuels</v>
      </c>
      <c r="D776" s="9" t="s">
        <v>3592</v>
      </c>
      <c r="E776" s="53" t="s">
        <v>2632</v>
      </c>
      <c r="F776" s="342" t="s">
        <v>3547</v>
      </c>
      <c r="G776" s="53" t="s">
        <v>3608</v>
      </c>
      <c r="H776" s="54">
        <v>1329</v>
      </c>
      <c r="I776" s="53" t="s">
        <v>47</v>
      </c>
      <c r="J776" s="74" t="str">
        <f t="shared" si="140"/>
        <v>Electrification + Hydrogen</v>
      </c>
      <c r="K776" s="74" t="str">
        <f t="shared" si="140"/>
        <v>indst fuel type shifting</v>
      </c>
      <c r="L776" s="353">
        <f t="shared" si="140"/>
        <v>0</v>
      </c>
      <c r="M776" s="353">
        <f t="shared" si="140"/>
        <v>1</v>
      </c>
      <c r="N776" s="353">
        <f t="shared" si="140"/>
        <v>0.01</v>
      </c>
      <c r="O776" s="74" t="str">
        <f t="shared" si="140"/>
        <v>% of fuel shifted</v>
      </c>
      <c r="P776" s="450"/>
      <c r="Q776" s="74" t="str">
        <f t="shared" si="142"/>
        <v>industry-ag-main.html#fuel-switching</v>
      </c>
      <c r="R776" s="74" t="str">
        <f t="shared" si="142"/>
        <v>industry-elec-and-hydrogen.html</v>
      </c>
      <c r="S776" s="434"/>
      <c r="T776" s="53"/>
    </row>
    <row r="777" spans="1:20" ht="42.75">
      <c r="A777" s="74" t="str">
        <f t="shared" si="139"/>
        <v>Industry</v>
      </c>
      <c r="B777" s="74" t="str">
        <f t="shared" si="139"/>
        <v>Electrification + Hydrogen</v>
      </c>
      <c r="C777" s="74" t="str">
        <f t="shared" si="139"/>
        <v>Fraction of Industrial Fuel Use Shifted to Other Fuels</v>
      </c>
      <c r="D777" s="9" t="s">
        <v>3592</v>
      </c>
      <c r="E777" s="53" t="s">
        <v>2633</v>
      </c>
      <c r="F777" s="342" t="s">
        <v>3547</v>
      </c>
      <c r="G777" s="53" t="s">
        <v>3609</v>
      </c>
      <c r="H777" s="54">
        <v>1330</v>
      </c>
      <c r="I777" s="53" t="s">
        <v>47</v>
      </c>
      <c r="J777" s="74" t="str">
        <f t="shared" si="140"/>
        <v>Electrification + Hydrogen</v>
      </c>
      <c r="K777" s="74" t="str">
        <f t="shared" si="140"/>
        <v>indst fuel type shifting</v>
      </c>
      <c r="L777" s="353">
        <f t="shared" si="140"/>
        <v>0</v>
      </c>
      <c r="M777" s="353">
        <f t="shared" si="140"/>
        <v>1</v>
      </c>
      <c r="N777" s="353">
        <f t="shared" si="140"/>
        <v>0.01</v>
      </c>
      <c r="O777" s="74" t="str">
        <f t="shared" si="140"/>
        <v>% of fuel shifted</v>
      </c>
      <c r="P777" s="450"/>
      <c r="Q777" s="74" t="str">
        <f t="shared" si="142"/>
        <v>industry-ag-main.html#fuel-switching</v>
      </c>
      <c r="R777" s="74" t="str">
        <f t="shared" si="142"/>
        <v>industry-elec-and-hydrogen.html</v>
      </c>
      <c r="S777" s="434"/>
      <c r="T777" s="53"/>
    </row>
    <row r="778" spans="1:20" ht="42.75">
      <c r="A778" s="74" t="str">
        <f t="shared" si="139"/>
        <v>Industry</v>
      </c>
      <c r="B778" s="74" t="str">
        <f t="shared" si="139"/>
        <v>Electrification + Hydrogen</v>
      </c>
      <c r="C778" s="74" t="str">
        <f t="shared" si="139"/>
        <v>Fraction of Industrial Fuel Use Shifted to Other Fuels</v>
      </c>
      <c r="D778" s="9" t="s">
        <v>3592</v>
      </c>
      <c r="E778" s="53" t="s">
        <v>2634</v>
      </c>
      <c r="F778" s="342" t="s">
        <v>3547</v>
      </c>
      <c r="G778" s="53" t="s">
        <v>3610</v>
      </c>
      <c r="H778" s="54">
        <v>1331</v>
      </c>
      <c r="I778" s="53" t="s">
        <v>47</v>
      </c>
      <c r="J778" s="74" t="str">
        <f t="shared" si="140"/>
        <v>Electrification + Hydrogen</v>
      </c>
      <c r="K778" s="74" t="str">
        <f t="shared" si="140"/>
        <v>indst fuel type shifting</v>
      </c>
      <c r="L778" s="353">
        <f t="shared" si="140"/>
        <v>0</v>
      </c>
      <c r="M778" s="353">
        <f t="shared" ref="J778:O820" si="146">M$655</f>
        <v>1</v>
      </c>
      <c r="N778" s="353">
        <f t="shared" si="146"/>
        <v>0.01</v>
      </c>
      <c r="O778" s="74" t="str">
        <f t="shared" si="146"/>
        <v>% of fuel shifted</v>
      </c>
      <c r="P778" s="450"/>
      <c r="Q778" s="74" t="str">
        <f t="shared" si="142"/>
        <v>industry-ag-main.html#fuel-switching</v>
      </c>
      <c r="R778" s="74" t="str">
        <f t="shared" si="142"/>
        <v>industry-elec-and-hydrogen.html</v>
      </c>
      <c r="S778" s="434"/>
      <c r="T778" s="53"/>
    </row>
    <row r="779" spans="1:20" ht="42.75">
      <c r="A779" s="74" t="str">
        <f t="shared" si="139"/>
        <v>Industry</v>
      </c>
      <c r="B779" s="74" t="str">
        <f t="shared" si="139"/>
        <v>Electrification + Hydrogen</v>
      </c>
      <c r="C779" s="74" t="str">
        <f t="shared" si="139"/>
        <v>Fraction of Industrial Fuel Use Shifted to Other Fuels</v>
      </c>
      <c r="D779" s="9" t="s">
        <v>3592</v>
      </c>
      <c r="E779" s="53" t="s">
        <v>2635</v>
      </c>
      <c r="F779" s="342" t="s">
        <v>3547</v>
      </c>
      <c r="G779" s="53" t="s">
        <v>3611</v>
      </c>
      <c r="H779" s="54">
        <v>1332</v>
      </c>
      <c r="I779" s="53" t="s">
        <v>47</v>
      </c>
      <c r="J779" s="74" t="str">
        <f t="shared" si="146"/>
        <v>Electrification + Hydrogen</v>
      </c>
      <c r="K779" s="74" t="str">
        <f t="shared" si="146"/>
        <v>indst fuel type shifting</v>
      </c>
      <c r="L779" s="353">
        <f t="shared" si="146"/>
        <v>0</v>
      </c>
      <c r="M779" s="353">
        <f t="shared" si="146"/>
        <v>1</v>
      </c>
      <c r="N779" s="353">
        <f t="shared" si="146"/>
        <v>0.01</v>
      </c>
      <c r="O779" s="74" t="str">
        <f t="shared" si="146"/>
        <v>% of fuel shifted</v>
      </c>
      <c r="P779" s="450"/>
      <c r="Q779" s="74" t="str">
        <f t="shared" si="142"/>
        <v>industry-ag-main.html#fuel-switching</v>
      </c>
      <c r="R779" s="74" t="str">
        <f t="shared" si="142"/>
        <v>industry-elec-and-hydrogen.html</v>
      </c>
      <c r="S779" s="434"/>
      <c r="T779" s="53"/>
    </row>
    <row r="780" spans="1:20" ht="42.75">
      <c r="A780" s="74" t="str">
        <f t="shared" si="139"/>
        <v>Industry</v>
      </c>
      <c r="B780" s="74" t="str">
        <f t="shared" si="139"/>
        <v>Electrification + Hydrogen</v>
      </c>
      <c r="C780" s="74" t="str">
        <f t="shared" si="139"/>
        <v>Fraction of Industrial Fuel Use Shifted to Other Fuels</v>
      </c>
      <c r="D780" s="9" t="s">
        <v>3592</v>
      </c>
      <c r="E780" s="53" t="s">
        <v>2636</v>
      </c>
      <c r="F780" s="342" t="s">
        <v>3547</v>
      </c>
      <c r="G780" s="53" t="s">
        <v>3612</v>
      </c>
      <c r="H780" s="54">
        <v>1333</v>
      </c>
      <c r="I780" s="53" t="s">
        <v>47</v>
      </c>
      <c r="J780" s="74" t="str">
        <f t="shared" si="146"/>
        <v>Electrification + Hydrogen</v>
      </c>
      <c r="K780" s="74" t="str">
        <f t="shared" si="146"/>
        <v>indst fuel type shifting</v>
      </c>
      <c r="L780" s="353">
        <f t="shared" si="146"/>
        <v>0</v>
      </c>
      <c r="M780" s="353">
        <f t="shared" si="146"/>
        <v>1</v>
      </c>
      <c r="N780" s="353">
        <f t="shared" si="146"/>
        <v>0.01</v>
      </c>
      <c r="O780" s="74" t="str">
        <f t="shared" si="146"/>
        <v>% of fuel shifted</v>
      </c>
      <c r="P780" s="450"/>
      <c r="Q780" s="74" t="str">
        <f t="shared" si="142"/>
        <v>industry-ag-main.html#fuel-switching</v>
      </c>
      <c r="R780" s="74" t="str">
        <f t="shared" si="142"/>
        <v>industry-elec-and-hydrogen.html</v>
      </c>
      <c r="S780" s="434"/>
      <c r="T780" s="53"/>
    </row>
    <row r="781" spans="1:20" ht="42.75">
      <c r="A781" s="74" t="str">
        <f t="shared" si="139"/>
        <v>Industry</v>
      </c>
      <c r="B781" s="74" t="str">
        <f t="shared" si="139"/>
        <v>Electrification + Hydrogen</v>
      </c>
      <c r="C781" s="74" t="str">
        <f t="shared" si="139"/>
        <v>Fraction of Industrial Fuel Use Shifted to Other Fuels</v>
      </c>
      <c r="D781" s="9" t="s">
        <v>3592</v>
      </c>
      <c r="E781" s="53" t="s">
        <v>3070</v>
      </c>
      <c r="F781" s="342" t="s">
        <v>3547</v>
      </c>
      <c r="G781" s="53" t="s">
        <v>3613</v>
      </c>
      <c r="H781" s="54">
        <v>1334</v>
      </c>
      <c r="I781" s="53" t="s">
        <v>47</v>
      </c>
      <c r="J781" s="74" t="str">
        <f t="shared" si="146"/>
        <v>Electrification + Hydrogen</v>
      </c>
      <c r="K781" s="74" t="str">
        <f t="shared" si="146"/>
        <v>indst fuel type shifting</v>
      </c>
      <c r="L781" s="353">
        <f t="shared" si="146"/>
        <v>0</v>
      </c>
      <c r="M781" s="353">
        <f t="shared" si="146"/>
        <v>1</v>
      </c>
      <c r="N781" s="353">
        <f t="shared" si="146"/>
        <v>0.01</v>
      </c>
      <c r="O781" s="74" t="str">
        <f t="shared" si="146"/>
        <v>% of fuel shifted</v>
      </c>
      <c r="P781" s="450"/>
      <c r="Q781" s="74" t="str">
        <f t="shared" si="142"/>
        <v>industry-ag-main.html#fuel-switching</v>
      </c>
      <c r="R781" s="74" t="str">
        <f t="shared" si="142"/>
        <v>industry-elec-and-hydrogen.html</v>
      </c>
      <c r="S781" s="434"/>
      <c r="T781" s="53"/>
    </row>
    <row r="782" spans="1:20" ht="42.75">
      <c r="A782" s="74" t="str">
        <f t="shared" si="139"/>
        <v>Industry</v>
      </c>
      <c r="B782" s="74" t="str">
        <f t="shared" si="139"/>
        <v>Electrification + Hydrogen</v>
      </c>
      <c r="C782" s="74" t="str">
        <f t="shared" si="139"/>
        <v>Fraction of Industrial Fuel Use Shifted to Other Fuels</v>
      </c>
      <c r="D782" s="9" t="s">
        <v>3592</v>
      </c>
      <c r="E782" s="53" t="s">
        <v>3071</v>
      </c>
      <c r="F782" s="342" t="s">
        <v>3547</v>
      </c>
      <c r="G782" s="53" t="s">
        <v>3614</v>
      </c>
      <c r="H782" s="54">
        <v>1335</v>
      </c>
      <c r="I782" s="53" t="s">
        <v>47</v>
      </c>
      <c r="J782" s="74" t="str">
        <f t="shared" si="146"/>
        <v>Electrification + Hydrogen</v>
      </c>
      <c r="K782" s="74" t="str">
        <f t="shared" si="146"/>
        <v>indst fuel type shifting</v>
      </c>
      <c r="L782" s="353">
        <f t="shared" si="146"/>
        <v>0</v>
      </c>
      <c r="M782" s="353">
        <f t="shared" si="146"/>
        <v>1</v>
      </c>
      <c r="N782" s="353">
        <f t="shared" si="146"/>
        <v>0.01</v>
      </c>
      <c r="O782" s="74" t="str">
        <f t="shared" si="146"/>
        <v>% of fuel shifted</v>
      </c>
      <c r="P782" s="450"/>
      <c r="Q782" s="74" t="str">
        <f t="shared" si="142"/>
        <v>industry-ag-main.html#fuel-switching</v>
      </c>
      <c r="R782" s="74" t="str">
        <f t="shared" si="142"/>
        <v>industry-elec-and-hydrogen.html</v>
      </c>
      <c r="S782" s="434"/>
      <c r="T782" s="53"/>
    </row>
    <row r="783" spans="1:20" ht="42.75">
      <c r="A783" s="74" t="str">
        <f t="shared" si="139"/>
        <v>Industry</v>
      </c>
      <c r="B783" s="74" t="str">
        <f t="shared" si="139"/>
        <v>Electrification + Hydrogen</v>
      </c>
      <c r="C783" s="74" t="str">
        <f t="shared" si="139"/>
        <v>Fraction of Industrial Fuel Use Shifted to Other Fuels</v>
      </c>
      <c r="D783" s="9" t="s">
        <v>3592</v>
      </c>
      <c r="E783" s="53" t="s">
        <v>3072</v>
      </c>
      <c r="F783" s="342" t="s">
        <v>3547</v>
      </c>
      <c r="G783" s="53" t="s">
        <v>3615</v>
      </c>
      <c r="H783" s="54">
        <v>1336</v>
      </c>
      <c r="I783" s="53" t="s">
        <v>47</v>
      </c>
      <c r="J783" s="74" t="str">
        <f t="shared" si="146"/>
        <v>Electrification + Hydrogen</v>
      </c>
      <c r="K783" s="74" t="str">
        <f t="shared" si="146"/>
        <v>indst fuel type shifting</v>
      </c>
      <c r="L783" s="353">
        <f t="shared" si="146"/>
        <v>0</v>
      </c>
      <c r="M783" s="353">
        <f t="shared" si="146"/>
        <v>1</v>
      </c>
      <c r="N783" s="353">
        <f t="shared" si="146"/>
        <v>0.01</v>
      </c>
      <c r="O783" s="74" t="str">
        <f t="shared" si="146"/>
        <v>% of fuel shifted</v>
      </c>
      <c r="P783" s="450"/>
      <c r="Q783" s="74" t="str">
        <f t="shared" si="142"/>
        <v>industry-ag-main.html#fuel-switching</v>
      </c>
      <c r="R783" s="74" t="str">
        <f t="shared" si="142"/>
        <v>industry-elec-and-hydrogen.html</v>
      </c>
      <c r="S783" s="434"/>
      <c r="T783" s="53"/>
    </row>
    <row r="784" spans="1:20" ht="114">
      <c r="A784" s="74" t="str">
        <f t="shared" si="139"/>
        <v>Industry</v>
      </c>
      <c r="B784" s="74" t="str">
        <f t="shared" si="139"/>
        <v>Electrification + Hydrogen</v>
      </c>
      <c r="C784" s="74" t="str">
        <f t="shared" si="139"/>
        <v>Fraction of Industrial Fuel Use Shifted to Other Fuels</v>
      </c>
      <c r="D784" s="9" t="s">
        <v>3592</v>
      </c>
      <c r="E784" s="53" t="s">
        <v>3069</v>
      </c>
      <c r="F784" s="342" t="s">
        <v>3547</v>
      </c>
      <c r="G784" s="53" t="s">
        <v>3616</v>
      </c>
      <c r="H784" s="54">
        <v>1337</v>
      </c>
      <c r="I784" s="53" t="s">
        <v>46</v>
      </c>
      <c r="J784" s="74" t="str">
        <f t="shared" si="146"/>
        <v>Electrification + Hydrogen</v>
      </c>
      <c r="K784" s="74" t="str">
        <f t="shared" si="146"/>
        <v>indst fuel type shifting</v>
      </c>
      <c r="L784" s="353">
        <f t="shared" si="146"/>
        <v>0</v>
      </c>
      <c r="M784" s="353">
        <f t="shared" si="146"/>
        <v>1</v>
      </c>
      <c r="N784" s="353">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4"/>
      <c r="T784" s="53"/>
    </row>
    <row r="785" spans="1:20" ht="114">
      <c r="A785" s="74" t="str">
        <f t="shared" si="139"/>
        <v>Industry</v>
      </c>
      <c r="B785" s="74" t="str">
        <f t="shared" si="139"/>
        <v>Electrification + Hydrogen</v>
      </c>
      <c r="C785" s="74" t="str">
        <f t="shared" si="139"/>
        <v>Fraction of Industrial Fuel Use Shifted to Other Fuels</v>
      </c>
      <c r="D785" s="9" t="s">
        <v>3593</v>
      </c>
      <c r="E785" s="53" t="s">
        <v>2631</v>
      </c>
      <c r="F785" s="342" t="s">
        <v>2920</v>
      </c>
      <c r="G785" s="53" t="s">
        <v>3607</v>
      </c>
      <c r="H785" s="54">
        <v>1338</v>
      </c>
      <c r="I785" s="53" t="s">
        <v>46</v>
      </c>
      <c r="J785" s="74" t="str">
        <f t="shared" si="146"/>
        <v>Electrification + Hydrogen</v>
      </c>
      <c r="K785" s="74" t="str">
        <f t="shared" si="146"/>
        <v>indst fuel type shifting</v>
      </c>
      <c r="L785" s="353">
        <f t="shared" si="146"/>
        <v>0</v>
      </c>
      <c r="M785" s="353">
        <f t="shared" si="146"/>
        <v>1</v>
      </c>
      <c r="N785" s="353">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4"/>
      <c r="T785" s="53"/>
    </row>
    <row r="786" spans="1:20" ht="28.5">
      <c r="A786" s="74" t="str">
        <f t="shared" si="139"/>
        <v>Industry</v>
      </c>
      <c r="B786" s="74" t="str">
        <f t="shared" si="139"/>
        <v>Electrification + Hydrogen</v>
      </c>
      <c r="C786" s="74" t="str">
        <f t="shared" si="139"/>
        <v>Fraction of Industrial Fuel Use Shifted to Other Fuels</v>
      </c>
      <c r="D786" s="9" t="s">
        <v>3593</v>
      </c>
      <c r="E786" s="53" t="s">
        <v>2632</v>
      </c>
      <c r="F786" s="342" t="s">
        <v>2920</v>
      </c>
      <c r="G786" s="53" t="s">
        <v>3608</v>
      </c>
      <c r="H786" s="54">
        <v>1339</v>
      </c>
      <c r="I786" s="53" t="s">
        <v>47</v>
      </c>
      <c r="J786" s="74" t="str">
        <f t="shared" si="146"/>
        <v>Electrification + Hydrogen</v>
      </c>
      <c r="K786" s="74" t="str">
        <f t="shared" si="146"/>
        <v>indst fuel type shifting</v>
      </c>
      <c r="L786" s="353">
        <f t="shared" si="146"/>
        <v>0</v>
      </c>
      <c r="M786" s="353">
        <f t="shared" si="146"/>
        <v>1</v>
      </c>
      <c r="N786" s="353">
        <f t="shared" si="146"/>
        <v>0.01</v>
      </c>
      <c r="O786" s="74" t="str">
        <f t="shared" si="146"/>
        <v>% of fuel shifted</v>
      </c>
      <c r="P786" s="450"/>
      <c r="Q786" s="74" t="str">
        <f t="shared" si="142"/>
        <v>industry-ag-main.html#fuel-switching</v>
      </c>
      <c r="R786" s="74" t="str">
        <f t="shared" si="142"/>
        <v>industry-elec-and-hydrogen.html</v>
      </c>
      <c r="S786" s="434"/>
      <c r="T786" s="53"/>
    </row>
    <row r="787" spans="1:20" ht="28.5">
      <c r="A787" s="74" t="str">
        <f t="shared" si="139"/>
        <v>Industry</v>
      </c>
      <c r="B787" s="74" t="str">
        <f t="shared" si="139"/>
        <v>Electrification + Hydrogen</v>
      </c>
      <c r="C787" s="74" t="str">
        <f t="shared" si="139"/>
        <v>Fraction of Industrial Fuel Use Shifted to Other Fuels</v>
      </c>
      <c r="D787" s="9" t="s">
        <v>3593</v>
      </c>
      <c r="E787" s="53" t="s">
        <v>2633</v>
      </c>
      <c r="F787" s="342" t="s">
        <v>2920</v>
      </c>
      <c r="G787" s="53" t="s">
        <v>3609</v>
      </c>
      <c r="H787" s="54">
        <v>1340</v>
      </c>
      <c r="I787" s="53" t="s">
        <v>47</v>
      </c>
      <c r="J787" s="74" t="str">
        <f t="shared" si="146"/>
        <v>Electrification + Hydrogen</v>
      </c>
      <c r="K787" s="74" t="str">
        <f t="shared" si="146"/>
        <v>indst fuel type shifting</v>
      </c>
      <c r="L787" s="353">
        <f t="shared" si="146"/>
        <v>0</v>
      </c>
      <c r="M787" s="353">
        <f t="shared" si="146"/>
        <v>1</v>
      </c>
      <c r="N787" s="353">
        <f t="shared" si="146"/>
        <v>0.01</v>
      </c>
      <c r="O787" s="74" t="str">
        <f t="shared" si="146"/>
        <v>% of fuel shifted</v>
      </c>
      <c r="P787" s="450"/>
      <c r="Q787" s="74" t="str">
        <f t="shared" si="142"/>
        <v>industry-ag-main.html#fuel-switching</v>
      </c>
      <c r="R787" s="74" t="str">
        <f t="shared" si="142"/>
        <v>industry-elec-and-hydrogen.html</v>
      </c>
      <c r="S787" s="434"/>
      <c r="T787" s="53"/>
    </row>
    <row r="788" spans="1:20" ht="28.5">
      <c r="A788" s="74" t="str">
        <f t="shared" si="139"/>
        <v>Industry</v>
      </c>
      <c r="B788" s="74" t="str">
        <f t="shared" si="139"/>
        <v>Electrification + Hydrogen</v>
      </c>
      <c r="C788" s="74" t="str">
        <f t="shared" si="139"/>
        <v>Fraction of Industrial Fuel Use Shifted to Other Fuels</v>
      </c>
      <c r="D788" s="9" t="s">
        <v>3593</v>
      </c>
      <c r="E788" s="53" t="s">
        <v>2634</v>
      </c>
      <c r="F788" s="342" t="s">
        <v>2920</v>
      </c>
      <c r="G788" s="53" t="s">
        <v>3610</v>
      </c>
      <c r="H788" s="54">
        <v>1341</v>
      </c>
      <c r="I788" s="53" t="s">
        <v>47</v>
      </c>
      <c r="J788" s="74" t="str">
        <f t="shared" si="146"/>
        <v>Electrification + Hydrogen</v>
      </c>
      <c r="K788" s="74" t="str">
        <f t="shared" si="146"/>
        <v>indst fuel type shifting</v>
      </c>
      <c r="L788" s="353">
        <f t="shared" si="146"/>
        <v>0</v>
      </c>
      <c r="M788" s="353">
        <f t="shared" si="146"/>
        <v>1</v>
      </c>
      <c r="N788" s="353">
        <f t="shared" si="146"/>
        <v>0.01</v>
      </c>
      <c r="O788" s="74" t="str">
        <f t="shared" si="146"/>
        <v>% of fuel shifted</v>
      </c>
      <c r="P788" s="450"/>
      <c r="Q788" s="74" t="str">
        <f t="shared" si="142"/>
        <v>industry-ag-main.html#fuel-switching</v>
      </c>
      <c r="R788" s="74" t="str">
        <f t="shared" si="142"/>
        <v>industry-elec-and-hydrogen.html</v>
      </c>
      <c r="S788" s="434"/>
      <c r="T788" s="53"/>
    </row>
    <row r="789" spans="1:20" ht="28.5">
      <c r="A789" s="74" t="str">
        <f t="shared" si="139"/>
        <v>Industry</v>
      </c>
      <c r="B789" s="74" t="str">
        <f t="shared" si="139"/>
        <v>Electrification + Hydrogen</v>
      </c>
      <c r="C789" s="74" t="str">
        <f t="shared" si="139"/>
        <v>Fraction of Industrial Fuel Use Shifted to Other Fuels</v>
      </c>
      <c r="D789" s="9" t="s">
        <v>3593</v>
      </c>
      <c r="E789" s="53" t="s">
        <v>2635</v>
      </c>
      <c r="F789" s="342" t="s">
        <v>2920</v>
      </c>
      <c r="G789" s="53" t="s">
        <v>3611</v>
      </c>
      <c r="H789" s="54">
        <v>1342</v>
      </c>
      <c r="I789" s="53" t="s">
        <v>47</v>
      </c>
      <c r="J789" s="74" t="str">
        <f t="shared" si="146"/>
        <v>Electrification + Hydrogen</v>
      </c>
      <c r="K789" s="74" t="str">
        <f t="shared" si="146"/>
        <v>indst fuel type shifting</v>
      </c>
      <c r="L789" s="353">
        <f t="shared" si="146"/>
        <v>0</v>
      </c>
      <c r="M789" s="353">
        <f t="shared" si="146"/>
        <v>1</v>
      </c>
      <c r="N789" s="353">
        <f t="shared" si="146"/>
        <v>0.01</v>
      </c>
      <c r="O789" s="74" t="str">
        <f t="shared" si="146"/>
        <v>% of fuel shifted</v>
      </c>
      <c r="P789" s="450"/>
      <c r="Q789" s="74" t="str">
        <f t="shared" si="142"/>
        <v>industry-ag-main.html#fuel-switching</v>
      </c>
      <c r="R789" s="74" t="str">
        <f t="shared" si="142"/>
        <v>industry-elec-and-hydrogen.html</v>
      </c>
      <c r="S789" s="434"/>
      <c r="T789" s="53"/>
    </row>
    <row r="790" spans="1:20" ht="28.5">
      <c r="A790" s="74" t="str">
        <f t="shared" si="139"/>
        <v>Industry</v>
      </c>
      <c r="B790" s="74" t="str">
        <f t="shared" si="139"/>
        <v>Electrification + Hydrogen</v>
      </c>
      <c r="C790" s="74" t="str">
        <f t="shared" si="139"/>
        <v>Fraction of Industrial Fuel Use Shifted to Other Fuels</v>
      </c>
      <c r="D790" s="9" t="s">
        <v>3593</v>
      </c>
      <c r="E790" s="53" t="s">
        <v>2636</v>
      </c>
      <c r="F790" s="342" t="s">
        <v>2920</v>
      </c>
      <c r="G790" s="53" t="s">
        <v>3612</v>
      </c>
      <c r="H790" s="54">
        <v>1343</v>
      </c>
      <c r="I790" s="53" t="s">
        <v>47</v>
      </c>
      <c r="J790" s="74" t="str">
        <f t="shared" si="146"/>
        <v>Electrification + Hydrogen</v>
      </c>
      <c r="K790" s="74" t="str">
        <f t="shared" si="146"/>
        <v>indst fuel type shifting</v>
      </c>
      <c r="L790" s="353">
        <f t="shared" si="146"/>
        <v>0</v>
      </c>
      <c r="M790" s="353">
        <f t="shared" si="146"/>
        <v>1</v>
      </c>
      <c r="N790" s="353">
        <f t="shared" si="146"/>
        <v>0.01</v>
      </c>
      <c r="O790" s="74" t="str">
        <f t="shared" si="146"/>
        <v>% of fuel shifted</v>
      </c>
      <c r="P790" s="450"/>
      <c r="Q790" s="74" t="str">
        <f t="shared" si="142"/>
        <v>industry-ag-main.html#fuel-switching</v>
      </c>
      <c r="R790" s="74" t="str">
        <f t="shared" si="142"/>
        <v>industry-elec-and-hydrogen.html</v>
      </c>
      <c r="S790" s="434"/>
      <c r="T790" s="53"/>
    </row>
    <row r="791" spans="1:20" ht="28.5">
      <c r="A791" s="74" t="str">
        <f t="shared" si="139"/>
        <v>Industry</v>
      </c>
      <c r="B791" s="74" t="str">
        <f t="shared" si="139"/>
        <v>Electrification + Hydrogen</v>
      </c>
      <c r="C791" s="74" t="str">
        <f t="shared" si="139"/>
        <v>Fraction of Industrial Fuel Use Shifted to Other Fuels</v>
      </c>
      <c r="D791" s="9" t="s">
        <v>3593</v>
      </c>
      <c r="E791" s="53" t="s">
        <v>3070</v>
      </c>
      <c r="F791" s="342" t="s">
        <v>2920</v>
      </c>
      <c r="G791" s="53" t="s">
        <v>3613</v>
      </c>
      <c r="H791" s="54">
        <v>1344</v>
      </c>
      <c r="I791" s="53" t="s">
        <v>47</v>
      </c>
      <c r="J791" s="74" t="str">
        <f t="shared" si="146"/>
        <v>Electrification + Hydrogen</v>
      </c>
      <c r="K791" s="74" t="str">
        <f t="shared" si="146"/>
        <v>indst fuel type shifting</v>
      </c>
      <c r="L791" s="353">
        <f t="shared" si="146"/>
        <v>0</v>
      </c>
      <c r="M791" s="353">
        <f t="shared" si="146"/>
        <v>1</v>
      </c>
      <c r="N791" s="353">
        <f t="shared" si="146"/>
        <v>0.01</v>
      </c>
      <c r="O791" s="74" t="str">
        <f t="shared" si="146"/>
        <v>% of fuel shifted</v>
      </c>
      <c r="P791" s="450"/>
      <c r="Q791" s="74" t="str">
        <f t="shared" si="142"/>
        <v>industry-ag-main.html#fuel-switching</v>
      </c>
      <c r="R791" s="74" t="str">
        <f t="shared" si="142"/>
        <v>industry-elec-and-hydrogen.html</v>
      </c>
      <c r="S791" s="434"/>
      <c r="T791" s="53"/>
    </row>
    <row r="792" spans="1:20" ht="28.5">
      <c r="A792" s="74" t="str">
        <f t="shared" si="139"/>
        <v>Industry</v>
      </c>
      <c r="B792" s="74" t="str">
        <f t="shared" si="139"/>
        <v>Electrification + Hydrogen</v>
      </c>
      <c r="C792" s="74" t="str">
        <f t="shared" si="139"/>
        <v>Fraction of Industrial Fuel Use Shifted to Other Fuels</v>
      </c>
      <c r="D792" s="9" t="s">
        <v>3593</v>
      </c>
      <c r="E792" s="53" t="s">
        <v>3071</v>
      </c>
      <c r="F792" s="342" t="s">
        <v>2920</v>
      </c>
      <c r="G792" s="53" t="s">
        <v>3614</v>
      </c>
      <c r="H792" s="54">
        <v>1345</v>
      </c>
      <c r="I792" s="53" t="s">
        <v>47</v>
      </c>
      <c r="J792" s="74" t="str">
        <f t="shared" si="146"/>
        <v>Electrification + Hydrogen</v>
      </c>
      <c r="K792" s="74" t="str">
        <f t="shared" si="146"/>
        <v>indst fuel type shifting</v>
      </c>
      <c r="L792" s="353">
        <f t="shared" si="146"/>
        <v>0</v>
      </c>
      <c r="M792" s="353">
        <f t="shared" si="146"/>
        <v>1</v>
      </c>
      <c r="N792" s="353">
        <f t="shared" si="146"/>
        <v>0.01</v>
      </c>
      <c r="O792" s="74" t="str">
        <f t="shared" si="146"/>
        <v>% of fuel shifted</v>
      </c>
      <c r="P792" s="450"/>
      <c r="Q792" s="74" t="str">
        <f t="shared" si="142"/>
        <v>industry-ag-main.html#fuel-switching</v>
      </c>
      <c r="R792" s="74" t="str">
        <f t="shared" si="142"/>
        <v>industry-elec-and-hydrogen.html</v>
      </c>
      <c r="S792" s="434"/>
      <c r="T792" s="53"/>
    </row>
    <row r="793" spans="1:20" ht="28.5">
      <c r="A793" s="74" t="str">
        <f t="shared" si="139"/>
        <v>Industry</v>
      </c>
      <c r="B793" s="74" t="str">
        <f t="shared" si="139"/>
        <v>Electrification + Hydrogen</v>
      </c>
      <c r="C793" s="74" t="str">
        <f t="shared" si="139"/>
        <v>Fraction of Industrial Fuel Use Shifted to Other Fuels</v>
      </c>
      <c r="D793" s="9" t="s">
        <v>3593</v>
      </c>
      <c r="E793" s="53" t="s">
        <v>3072</v>
      </c>
      <c r="F793" s="342" t="s">
        <v>2920</v>
      </c>
      <c r="G793" s="53" t="s">
        <v>3615</v>
      </c>
      <c r="H793" s="54">
        <v>1346</v>
      </c>
      <c r="I793" s="53" t="s">
        <v>47</v>
      </c>
      <c r="J793" s="74" t="str">
        <f t="shared" si="146"/>
        <v>Electrification + Hydrogen</v>
      </c>
      <c r="K793" s="74" t="str">
        <f t="shared" si="146"/>
        <v>indst fuel type shifting</v>
      </c>
      <c r="L793" s="353">
        <f t="shared" si="146"/>
        <v>0</v>
      </c>
      <c r="M793" s="353">
        <f t="shared" si="146"/>
        <v>1</v>
      </c>
      <c r="N793" s="353">
        <f t="shared" si="146"/>
        <v>0.01</v>
      </c>
      <c r="O793" s="74" t="str">
        <f t="shared" si="146"/>
        <v>% of fuel shifted</v>
      </c>
      <c r="P793" s="450"/>
      <c r="Q793" s="74" t="str">
        <f t="shared" si="142"/>
        <v>industry-ag-main.html#fuel-switching</v>
      </c>
      <c r="R793" s="74" t="str">
        <f t="shared" si="142"/>
        <v>industry-elec-and-hydrogen.html</v>
      </c>
      <c r="S793" s="434"/>
      <c r="T793" s="53"/>
    </row>
    <row r="794" spans="1:20" ht="114">
      <c r="A794" s="74" t="str">
        <f t="shared" si="139"/>
        <v>Industry</v>
      </c>
      <c r="B794" s="74" t="str">
        <f t="shared" si="139"/>
        <v>Electrification + Hydrogen</v>
      </c>
      <c r="C794" s="74" t="str">
        <f t="shared" si="139"/>
        <v>Fraction of Industrial Fuel Use Shifted to Other Fuels</v>
      </c>
      <c r="D794" s="9" t="s">
        <v>3593</v>
      </c>
      <c r="E794" s="53" t="s">
        <v>3069</v>
      </c>
      <c r="F794" s="342" t="s">
        <v>2920</v>
      </c>
      <c r="G794" s="53" t="s">
        <v>3616</v>
      </c>
      <c r="H794" s="54">
        <v>1347</v>
      </c>
      <c r="I794" s="53" t="s">
        <v>46</v>
      </c>
      <c r="J794" s="74" t="str">
        <f t="shared" si="146"/>
        <v>Electrification + Hydrogen</v>
      </c>
      <c r="K794" s="74" t="str">
        <f t="shared" si="146"/>
        <v>indst fuel type shifting</v>
      </c>
      <c r="L794" s="353">
        <f t="shared" si="146"/>
        <v>0</v>
      </c>
      <c r="M794" s="353">
        <f t="shared" si="146"/>
        <v>1</v>
      </c>
      <c r="N794" s="353">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4"/>
      <c r="T794" s="53"/>
    </row>
    <row r="795" spans="1:20" ht="114">
      <c r="A795" s="74" t="str">
        <f t="shared" si="139"/>
        <v>Industry</v>
      </c>
      <c r="B795" s="74" t="str">
        <f t="shared" si="139"/>
        <v>Electrification + Hydrogen</v>
      </c>
      <c r="C795" s="74" t="str">
        <f t="shared" si="139"/>
        <v>Fraction of Industrial Fuel Use Shifted to Other Fuels</v>
      </c>
      <c r="D795" s="9" t="s">
        <v>3594</v>
      </c>
      <c r="E795" s="53" t="s">
        <v>2631</v>
      </c>
      <c r="F795" s="342" t="s">
        <v>3548</v>
      </c>
      <c r="G795" s="53" t="s">
        <v>3607</v>
      </c>
      <c r="H795" s="54">
        <v>1348</v>
      </c>
      <c r="I795" s="53" t="s">
        <v>46</v>
      </c>
      <c r="J795" s="74" t="str">
        <f t="shared" si="146"/>
        <v>Electrification + Hydrogen</v>
      </c>
      <c r="K795" s="74" t="str">
        <f t="shared" si="146"/>
        <v>indst fuel type shifting</v>
      </c>
      <c r="L795" s="353">
        <f t="shared" si="146"/>
        <v>0</v>
      </c>
      <c r="M795" s="353">
        <f t="shared" si="146"/>
        <v>1</v>
      </c>
      <c r="N795" s="353">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4"/>
      <c r="T795" s="53"/>
    </row>
    <row r="796" spans="1:20" ht="28.5">
      <c r="A796" s="74" t="str">
        <f t="shared" si="139"/>
        <v>Industry</v>
      </c>
      <c r="B796" s="74" t="str">
        <f t="shared" si="139"/>
        <v>Electrification + Hydrogen</v>
      </c>
      <c r="C796" s="74" t="str">
        <f t="shared" si="139"/>
        <v>Fraction of Industrial Fuel Use Shifted to Other Fuels</v>
      </c>
      <c r="D796" s="9" t="s">
        <v>3594</v>
      </c>
      <c r="E796" s="53" t="s">
        <v>2632</v>
      </c>
      <c r="F796" s="342" t="s">
        <v>3548</v>
      </c>
      <c r="G796" s="53" t="s">
        <v>3608</v>
      </c>
      <c r="H796" s="54">
        <v>1349</v>
      </c>
      <c r="I796" s="53" t="s">
        <v>47</v>
      </c>
      <c r="J796" s="74" t="str">
        <f t="shared" si="146"/>
        <v>Electrification + Hydrogen</v>
      </c>
      <c r="K796" s="74" t="str">
        <f t="shared" si="146"/>
        <v>indst fuel type shifting</v>
      </c>
      <c r="L796" s="353">
        <f t="shared" si="146"/>
        <v>0</v>
      </c>
      <c r="M796" s="353">
        <f t="shared" si="146"/>
        <v>1</v>
      </c>
      <c r="N796" s="353">
        <f t="shared" si="146"/>
        <v>0.01</v>
      </c>
      <c r="O796" s="74" t="str">
        <f t="shared" si="146"/>
        <v>% of fuel shifted</v>
      </c>
      <c r="P796" s="450"/>
      <c r="Q796" s="74" t="str">
        <f t="shared" si="142"/>
        <v>industry-ag-main.html#fuel-switching</v>
      </c>
      <c r="R796" s="74" t="str">
        <f t="shared" si="142"/>
        <v>industry-elec-and-hydrogen.html</v>
      </c>
      <c r="S796" s="434"/>
      <c r="T796" s="53"/>
    </row>
    <row r="797" spans="1:20" ht="28.5">
      <c r="A797" s="74" t="str">
        <f t="shared" si="139"/>
        <v>Industry</v>
      </c>
      <c r="B797" s="74" t="str">
        <f t="shared" si="139"/>
        <v>Electrification + Hydrogen</v>
      </c>
      <c r="C797" s="74" t="str">
        <f t="shared" si="139"/>
        <v>Fraction of Industrial Fuel Use Shifted to Other Fuels</v>
      </c>
      <c r="D797" s="9" t="s">
        <v>3594</v>
      </c>
      <c r="E797" s="53" t="s">
        <v>2633</v>
      </c>
      <c r="F797" s="342" t="s">
        <v>3548</v>
      </c>
      <c r="G797" s="53" t="s">
        <v>3609</v>
      </c>
      <c r="H797" s="54">
        <v>1350</v>
      </c>
      <c r="I797" s="53" t="s">
        <v>47</v>
      </c>
      <c r="J797" s="74" t="str">
        <f t="shared" si="146"/>
        <v>Electrification + Hydrogen</v>
      </c>
      <c r="K797" s="74" t="str">
        <f t="shared" si="146"/>
        <v>indst fuel type shifting</v>
      </c>
      <c r="L797" s="353">
        <f t="shared" si="146"/>
        <v>0</v>
      </c>
      <c r="M797" s="353">
        <f t="shared" si="146"/>
        <v>1</v>
      </c>
      <c r="N797" s="353">
        <f t="shared" si="146"/>
        <v>0.01</v>
      </c>
      <c r="O797" s="74" t="str">
        <f t="shared" si="146"/>
        <v>% of fuel shifted</v>
      </c>
      <c r="P797" s="450"/>
      <c r="Q797" s="74" t="str">
        <f t="shared" si="142"/>
        <v>industry-ag-main.html#fuel-switching</v>
      </c>
      <c r="R797" s="74" t="str">
        <f t="shared" si="142"/>
        <v>industry-elec-and-hydrogen.html</v>
      </c>
      <c r="S797" s="434"/>
      <c r="T797" s="53"/>
    </row>
    <row r="798" spans="1:20" ht="28.5">
      <c r="A798" s="74" t="str">
        <f t="shared" si="139"/>
        <v>Industry</v>
      </c>
      <c r="B798" s="74" t="str">
        <f t="shared" si="139"/>
        <v>Electrification + Hydrogen</v>
      </c>
      <c r="C798" s="74" t="str">
        <f t="shared" si="139"/>
        <v>Fraction of Industrial Fuel Use Shifted to Other Fuels</v>
      </c>
      <c r="D798" s="9" t="s">
        <v>3594</v>
      </c>
      <c r="E798" s="53" t="s">
        <v>2634</v>
      </c>
      <c r="F798" s="342" t="s">
        <v>3548</v>
      </c>
      <c r="G798" s="53" t="s">
        <v>3610</v>
      </c>
      <c r="H798" s="54">
        <v>1351</v>
      </c>
      <c r="I798" s="53" t="s">
        <v>47</v>
      </c>
      <c r="J798" s="74" t="str">
        <f t="shared" si="146"/>
        <v>Electrification + Hydrogen</v>
      </c>
      <c r="K798" s="74" t="str">
        <f t="shared" si="146"/>
        <v>indst fuel type shifting</v>
      </c>
      <c r="L798" s="353">
        <f t="shared" si="146"/>
        <v>0</v>
      </c>
      <c r="M798" s="353">
        <f t="shared" si="146"/>
        <v>1</v>
      </c>
      <c r="N798" s="353">
        <f t="shared" si="146"/>
        <v>0.01</v>
      </c>
      <c r="O798" s="74" t="str">
        <f t="shared" si="146"/>
        <v>% of fuel shifted</v>
      </c>
      <c r="P798" s="450"/>
      <c r="Q798" s="74" t="str">
        <f t="shared" si="142"/>
        <v>industry-ag-main.html#fuel-switching</v>
      </c>
      <c r="R798" s="74" t="str">
        <f t="shared" si="142"/>
        <v>industry-elec-and-hydrogen.html</v>
      </c>
      <c r="S798" s="434"/>
      <c r="T798" s="53"/>
    </row>
    <row r="799" spans="1:20" ht="28.5">
      <c r="A799" s="74" t="str">
        <f t="shared" si="139"/>
        <v>Industry</v>
      </c>
      <c r="B799" s="74" t="str">
        <f t="shared" si="139"/>
        <v>Electrification + Hydrogen</v>
      </c>
      <c r="C799" s="74" t="str">
        <f t="shared" si="139"/>
        <v>Fraction of Industrial Fuel Use Shifted to Other Fuels</v>
      </c>
      <c r="D799" s="9" t="s">
        <v>3594</v>
      </c>
      <c r="E799" s="53" t="s">
        <v>2635</v>
      </c>
      <c r="F799" s="342" t="s">
        <v>3548</v>
      </c>
      <c r="G799" s="53" t="s">
        <v>3611</v>
      </c>
      <c r="H799" s="54">
        <v>1352</v>
      </c>
      <c r="I799" s="53" t="s">
        <v>47</v>
      </c>
      <c r="J799" s="74" t="str">
        <f t="shared" si="146"/>
        <v>Electrification + Hydrogen</v>
      </c>
      <c r="K799" s="74" t="str">
        <f t="shared" si="146"/>
        <v>indst fuel type shifting</v>
      </c>
      <c r="L799" s="353">
        <f t="shared" si="146"/>
        <v>0</v>
      </c>
      <c r="M799" s="353">
        <f t="shared" si="146"/>
        <v>1</v>
      </c>
      <c r="N799" s="353">
        <f t="shared" si="146"/>
        <v>0.01</v>
      </c>
      <c r="O799" s="74" t="str">
        <f t="shared" si="146"/>
        <v>% of fuel shifted</v>
      </c>
      <c r="P799" s="450"/>
      <c r="Q799" s="74" t="str">
        <f t="shared" si="142"/>
        <v>industry-ag-main.html#fuel-switching</v>
      </c>
      <c r="R799" s="74" t="str">
        <f t="shared" si="142"/>
        <v>industry-elec-and-hydrogen.html</v>
      </c>
      <c r="S799" s="434"/>
      <c r="T799" s="53"/>
    </row>
    <row r="800" spans="1:20" ht="28.5">
      <c r="A800" s="74" t="str">
        <f t="shared" ref="A800:C863" si="149">A$655</f>
        <v>Industry</v>
      </c>
      <c r="B800" s="74" t="str">
        <f t="shared" si="149"/>
        <v>Electrification + Hydrogen</v>
      </c>
      <c r="C800" s="74" t="str">
        <f t="shared" si="149"/>
        <v>Fraction of Industrial Fuel Use Shifted to Other Fuels</v>
      </c>
      <c r="D800" s="9" t="s">
        <v>3594</v>
      </c>
      <c r="E800" s="53" t="s">
        <v>2636</v>
      </c>
      <c r="F800" s="342" t="s">
        <v>3548</v>
      </c>
      <c r="G800" s="53" t="s">
        <v>3612</v>
      </c>
      <c r="H800" s="54">
        <v>1353</v>
      </c>
      <c r="I800" s="53" t="s">
        <v>47</v>
      </c>
      <c r="J800" s="74" t="str">
        <f t="shared" si="146"/>
        <v>Electrification + Hydrogen</v>
      </c>
      <c r="K800" s="74" t="str">
        <f t="shared" si="146"/>
        <v>indst fuel type shifting</v>
      </c>
      <c r="L800" s="353">
        <f t="shared" si="146"/>
        <v>0</v>
      </c>
      <c r="M800" s="353">
        <f t="shared" si="146"/>
        <v>1</v>
      </c>
      <c r="N800" s="353">
        <f t="shared" si="146"/>
        <v>0.01</v>
      </c>
      <c r="O800" s="74" t="str">
        <f t="shared" si="146"/>
        <v>% of fuel shifted</v>
      </c>
      <c r="P800" s="450"/>
      <c r="Q800" s="74" t="str">
        <f t="shared" si="142"/>
        <v>industry-ag-main.html#fuel-switching</v>
      </c>
      <c r="R800" s="74" t="str">
        <f t="shared" si="142"/>
        <v>industry-elec-and-hydrogen.html</v>
      </c>
      <c r="S800" s="434"/>
      <c r="T800" s="53"/>
    </row>
    <row r="801" spans="1:20" ht="28.5">
      <c r="A801" s="74" t="str">
        <f t="shared" si="149"/>
        <v>Industry</v>
      </c>
      <c r="B801" s="74" t="str">
        <f t="shared" si="149"/>
        <v>Electrification + Hydrogen</v>
      </c>
      <c r="C801" s="74" t="str">
        <f t="shared" si="149"/>
        <v>Fraction of Industrial Fuel Use Shifted to Other Fuels</v>
      </c>
      <c r="D801" s="9" t="s">
        <v>3594</v>
      </c>
      <c r="E801" s="53" t="s">
        <v>3070</v>
      </c>
      <c r="F801" s="342" t="s">
        <v>3548</v>
      </c>
      <c r="G801" s="53" t="s">
        <v>3613</v>
      </c>
      <c r="H801" s="54">
        <v>1354</v>
      </c>
      <c r="I801" s="53" t="s">
        <v>47</v>
      </c>
      <c r="J801" s="74" t="str">
        <f t="shared" si="146"/>
        <v>Electrification + Hydrogen</v>
      </c>
      <c r="K801" s="74" t="str">
        <f t="shared" si="146"/>
        <v>indst fuel type shifting</v>
      </c>
      <c r="L801" s="353">
        <f t="shared" si="146"/>
        <v>0</v>
      </c>
      <c r="M801" s="353">
        <f t="shared" si="146"/>
        <v>1</v>
      </c>
      <c r="N801" s="353">
        <f t="shared" si="146"/>
        <v>0.01</v>
      </c>
      <c r="O801" s="74" t="str">
        <f t="shared" si="146"/>
        <v>% of fuel shifted</v>
      </c>
      <c r="P801" s="450"/>
      <c r="Q801" s="74" t="str">
        <f t="shared" si="142"/>
        <v>industry-ag-main.html#fuel-switching</v>
      </c>
      <c r="R801" s="74" t="str">
        <f t="shared" si="142"/>
        <v>industry-elec-and-hydrogen.html</v>
      </c>
      <c r="S801" s="434"/>
      <c r="T801" s="53"/>
    </row>
    <row r="802" spans="1:20" ht="28.5">
      <c r="A802" s="74" t="str">
        <f t="shared" si="149"/>
        <v>Industry</v>
      </c>
      <c r="B802" s="74" t="str">
        <f t="shared" si="149"/>
        <v>Electrification + Hydrogen</v>
      </c>
      <c r="C802" s="74" t="str">
        <f t="shared" si="149"/>
        <v>Fraction of Industrial Fuel Use Shifted to Other Fuels</v>
      </c>
      <c r="D802" s="9" t="s">
        <v>3594</v>
      </c>
      <c r="E802" s="53" t="s">
        <v>3071</v>
      </c>
      <c r="F802" s="342" t="s">
        <v>3548</v>
      </c>
      <c r="G802" s="53" t="s">
        <v>3614</v>
      </c>
      <c r="H802" s="54">
        <v>1355</v>
      </c>
      <c r="I802" s="53" t="s">
        <v>47</v>
      </c>
      <c r="J802" s="74" t="str">
        <f t="shared" si="146"/>
        <v>Electrification + Hydrogen</v>
      </c>
      <c r="K802" s="74" t="str">
        <f t="shared" si="146"/>
        <v>indst fuel type shifting</v>
      </c>
      <c r="L802" s="353">
        <f t="shared" si="146"/>
        <v>0</v>
      </c>
      <c r="M802" s="353">
        <f t="shared" si="146"/>
        <v>1</v>
      </c>
      <c r="N802" s="353">
        <f t="shared" si="146"/>
        <v>0.01</v>
      </c>
      <c r="O802" s="74" t="str">
        <f t="shared" si="146"/>
        <v>% of fuel shifted</v>
      </c>
      <c r="P802" s="450"/>
      <c r="Q802" s="74" t="str">
        <f t="shared" si="142"/>
        <v>industry-ag-main.html#fuel-switching</v>
      </c>
      <c r="R802" s="74" t="str">
        <f t="shared" si="142"/>
        <v>industry-elec-and-hydrogen.html</v>
      </c>
      <c r="S802" s="434"/>
      <c r="T802" s="53"/>
    </row>
    <row r="803" spans="1:20" ht="28.5">
      <c r="A803" s="74" t="str">
        <f t="shared" si="149"/>
        <v>Industry</v>
      </c>
      <c r="B803" s="74" t="str">
        <f t="shared" si="149"/>
        <v>Electrification + Hydrogen</v>
      </c>
      <c r="C803" s="74" t="str">
        <f t="shared" si="149"/>
        <v>Fraction of Industrial Fuel Use Shifted to Other Fuels</v>
      </c>
      <c r="D803" s="9" t="s">
        <v>3594</v>
      </c>
      <c r="E803" s="53" t="s">
        <v>3072</v>
      </c>
      <c r="F803" s="342" t="s">
        <v>3548</v>
      </c>
      <c r="G803" s="53" t="s">
        <v>3615</v>
      </c>
      <c r="H803" s="54">
        <v>1356</v>
      </c>
      <c r="I803" s="53" t="s">
        <v>47</v>
      </c>
      <c r="J803" s="74" t="str">
        <f t="shared" si="146"/>
        <v>Electrification + Hydrogen</v>
      </c>
      <c r="K803" s="74" t="str">
        <f t="shared" si="146"/>
        <v>indst fuel type shifting</v>
      </c>
      <c r="L803" s="353">
        <f t="shared" si="146"/>
        <v>0</v>
      </c>
      <c r="M803" s="353">
        <f t="shared" si="146"/>
        <v>1</v>
      </c>
      <c r="N803" s="353">
        <f t="shared" si="146"/>
        <v>0.01</v>
      </c>
      <c r="O803" s="74" t="str">
        <f t="shared" si="146"/>
        <v>% of fuel shifted</v>
      </c>
      <c r="P803" s="450"/>
      <c r="Q803" s="74" t="str">
        <f t="shared" si="142"/>
        <v>industry-ag-main.html#fuel-switching</v>
      </c>
      <c r="R803" s="74" t="str">
        <f t="shared" si="142"/>
        <v>industry-elec-and-hydrogen.html</v>
      </c>
      <c r="S803" s="434"/>
      <c r="T803" s="53"/>
    </row>
    <row r="804" spans="1:20" ht="114">
      <c r="A804" s="74" t="str">
        <f t="shared" si="149"/>
        <v>Industry</v>
      </c>
      <c r="B804" s="74" t="str">
        <f t="shared" si="149"/>
        <v>Electrification + Hydrogen</v>
      </c>
      <c r="C804" s="74" t="str">
        <f t="shared" si="149"/>
        <v>Fraction of Industrial Fuel Use Shifted to Other Fuels</v>
      </c>
      <c r="D804" s="9" t="s">
        <v>3594</v>
      </c>
      <c r="E804" s="53" t="s">
        <v>3069</v>
      </c>
      <c r="F804" s="342" t="s">
        <v>3548</v>
      </c>
      <c r="G804" s="53" t="s">
        <v>3616</v>
      </c>
      <c r="H804" s="54">
        <v>1357</v>
      </c>
      <c r="I804" s="53" t="s">
        <v>46</v>
      </c>
      <c r="J804" s="74" t="str">
        <f t="shared" si="146"/>
        <v>Electrification + Hydrogen</v>
      </c>
      <c r="K804" s="74" t="str">
        <f t="shared" si="146"/>
        <v>indst fuel type shifting</v>
      </c>
      <c r="L804" s="353">
        <f t="shared" si="146"/>
        <v>0</v>
      </c>
      <c r="M804" s="353">
        <f t="shared" si="146"/>
        <v>1</v>
      </c>
      <c r="N804" s="353">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4"/>
      <c r="T804" s="53"/>
    </row>
    <row r="805" spans="1:20" ht="114">
      <c r="A805" s="74" t="str">
        <f t="shared" si="149"/>
        <v>Industry</v>
      </c>
      <c r="B805" s="74" t="str">
        <f t="shared" si="149"/>
        <v>Electrification + Hydrogen</v>
      </c>
      <c r="C805" s="74" t="str">
        <f t="shared" si="149"/>
        <v>Fraction of Industrial Fuel Use Shifted to Other Fuels</v>
      </c>
      <c r="D805" s="9" t="s">
        <v>3595</v>
      </c>
      <c r="E805" s="53" t="s">
        <v>2631</v>
      </c>
      <c r="F805" s="342" t="s">
        <v>3549</v>
      </c>
      <c r="G805" s="53" t="s">
        <v>3607</v>
      </c>
      <c r="H805" s="54">
        <v>1358</v>
      </c>
      <c r="I805" s="53" t="s">
        <v>46</v>
      </c>
      <c r="J805" s="74" t="str">
        <f t="shared" si="146"/>
        <v>Electrification + Hydrogen</v>
      </c>
      <c r="K805" s="74" t="str">
        <f t="shared" si="146"/>
        <v>indst fuel type shifting</v>
      </c>
      <c r="L805" s="353">
        <f t="shared" si="146"/>
        <v>0</v>
      </c>
      <c r="M805" s="353">
        <f t="shared" si="146"/>
        <v>1</v>
      </c>
      <c r="N805" s="353">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4"/>
      <c r="T805" s="53"/>
    </row>
    <row r="806" spans="1:20" ht="42.75">
      <c r="A806" s="74" t="str">
        <f t="shared" si="149"/>
        <v>Industry</v>
      </c>
      <c r="B806" s="74" t="str">
        <f t="shared" si="149"/>
        <v>Electrification + Hydrogen</v>
      </c>
      <c r="C806" s="74" t="str">
        <f t="shared" si="149"/>
        <v>Fraction of Industrial Fuel Use Shifted to Other Fuels</v>
      </c>
      <c r="D806" s="9" t="s">
        <v>3595</v>
      </c>
      <c r="E806" s="53" t="s">
        <v>2632</v>
      </c>
      <c r="F806" s="342" t="s">
        <v>3549</v>
      </c>
      <c r="G806" s="53" t="s">
        <v>3608</v>
      </c>
      <c r="H806" s="54">
        <v>1359</v>
      </c>
      <c r="I806" s="53" t="s">
        <v>47</v>
      </c>
      <c r="J806" s="74" t="str">
        <f t="shared" si="146"/>
        <v>Electrification + Hydrogen</v>
      </c>
      <c r="K806" s="74" t="str">
        <f t="shared" si="146"/>
        <v>indst fuel type shifting</v>
      </c>
      <c r="L806" s="353">
        <f t="shared" si="146"/>
        <v>0</v>
      </c>
      <c r="M806" s="353">
        <f t="shared" si="146"/>
        <v>1</v>
      </c>
      <c r="N806" s="353">
        <f t="shared" si="146"/>
        <v>0.01</v>
      </c>
      <c r="O806" s="74" t="str">
        <f t="shared" si="146"/>
        <v>% of fuel shifted</v>
      </c>
      <c r="P806" s="450"/>
      <c r="Q806" s="74" t="str">
        <f t="shared" si="142"/>
        <v>industry-ag-main.html#fuel-switching</v>
      </c>
      <c r="R806" s="74" t="str">
        <f t="shared" si="142"/>
        <v>industry-elec-and-hydrogen.html</v>
      </c>
      <c r="S806" s="434"/>
      <c r="T806" s="53"/>
    </row>
    <row r="807" spans="1:20" ht="42.75">
      <c r="A807" s="74" t="str">
        <f t="shared" si="149"/>
        <v>Industry</v>
      </c>
      <c r="B807" s="74" t="str">
        <f t="shared" si="149"/>
        <v>Electrification + Hydrogen</v>
      </c>
      <c r="C807" s="74" t="str">
        <f t="shared" si="149"/>
        <v>Fraction of Industrial Fuel Use Shifted to Other Fuels</v>
      </c>
      <c r="D807" s="9" t="s">
        <v>3595</v>
      </c>
      <c r="E807" s="53" t="s">
        <v>2633</v>
      </c>
      <c r="F807" s="342" t="s">
        <v>3549</v>
      </c>
      <c r="G807" s="53" t="s">
        <v>3609</v>
      </c>
      <c r="H807" s="54">
        <v>1360</v>
      </c>
      <c r="I807" s="53" t="s">
        <v>47</v>
      </c>
      <c r="J807" s="74" t="str">
        <f t="shared" si="146"/>
        <v>Electrification + Hydrogen</v>
      </c>
      <c r="K807" s="74" t="str">
        <f t="shared" si="146"/>
        <v>indst fuel type shifting</v>
      </c>
      <c r="L807" s="353">
        <f t="shared" si="146"/>
        <v>0</v>
      </c>
      <c r="M807" s="353">
        <f t="shared" si="146"/>
        <v>1</v>
      </c>
      <c r="N807" s="353">
        <f t="shared" si="146"/>
        <v>0.01</v>
      </c>
      <c r="O807" s="74" t="str">
        <f t="shared" si="146"/>
        <v>% of fuel shifted</v>
      </c>
      <c r="P807" s="450"/>
      <c r="Q807" s="74" t="str">
        <f t="shared" si="142"/>
        <v>industry-ag-main.html#fuel-switching</v>
      </c>
      <c r="R807" s="74" t="str">
        <f t="shared" si="142"/>
        <v>industry-elec-and-hydrogen.html</v>
      </c>
      <c r="S807" s="434"/>
      <c r="T807" s="53"/>
    </row>
    <row r="808" spans="1:20" ht="42.75">
      <c r="A808" s="74" t="str">
        <f t="shared" si="149"/>
        <v>Industry</v>
      </c>
      <c r="B808" s="74" t="str">
        <f t="shared" si="149"/>
        <v>Electrification + Hydrogen</v>
      </c>
      <c r="C808" s="74" t="str">
        <f t="shared" si="149"/>
        <v>Fraction of Industrial Fuel Use Shifted to Other Fuels</v>
      </c>
      <c r="D808" s="9" t="s">
        <v>3595</v>
      </c>
      <c r="E808" s="53" t="s">
        <v>2634</v>
      </c>
      <c r="F808" s="342" t="s">
        <v>3549</v>
      </c>
      <c r="G808" s="53" t="s">
        <v>3610</v>
      </c>
      <c r="H808" s="54">
        <v>1361</v>
      </c>
      <c r="I808" s="53" t="s">
        <v>47</v>
      </c>
      <c r="J808" s="74" t="str">
        <f t="shared" si="146"/>
        <v>Electrification + Hydrogen</v>
      </c>
      <c r="K808" s="74" t="str">
        <f t="shared" si="146"/>
        <v>indst fuel type shifting</v>
      </c>
      <c r="L808" s="353">
        <f t="shared" si="146"/>
        <v>0</v>
      </c>
      <c r="M808" s="353">
        <f t="shared" si="146"/>
        <v>1</v>
      </c>
      <c r="N808" s="353">
        <f t="shared" si="146"/>
        <v>0.01</v>
      </c>
      <c r="O808" s="74" t="str">
        <f t="shared" si="146"/>
        <v>% of fuel shifted</v>
      </c>
      <c r="P808" s="450"/>
      <c r="Q808" s="74" t="str">
        <f t="shared" si="142"/>
        <v>industry-ag-main.html#fuel-switching</v>
      </c>
      <c r="R808" s="74" t="str">
        <f t="shared" si="142"/>
        <v>industry-elec-and-hydrogen.html</v>
      </c>
      <c r="S808" s="434"/>
      <c r="T808" s="53"/>
    </row>
    <row r="809" spans="1:20" ht="42.75">
      <c r="A809" s="74" t="str">
        <f t="shared" si="149"/>
        <v>Industry</v>
      </c>
      <c r="B809" s="74" t="str">
        <f t="shared" si="149"/>
        <v>Electrification + Hydrogen</v>
      </c>
      <c r="C809" s="74" t="str">
        <f t="shared" si="149"/>
        <v>Fraction of Industrial Fuel Use Shifted to Other Fuels</v>
      </c>
      <c r="D809" s="9" t="s">
        <v>3595</v>
      </c>
      <c r="E809" s="53" t="s">
        <v>2635</v>
      </c>
      <c r="F809" s="342" t="s">
        <v>3549</v>
      </c>
      <c r="G809" s="53" t="s">
        <v>3611</v>
      </c>
      <c r="H809" s="54">
        <v>1362</v>
      </c>
      <c r="I809" s="53" t="s">
        <v>47</v>
      </c>
      <c r="J809" s="74" t="str">
        <f t="shared" si="146"/>
        <v>Electrification + Hydrogen</v>
      </c>
      <c r="K809" s="74" t="str">
        <f t="shared" si="146"/>
        <v>indst fuel type shifting</v>
      </c>
      <c r="L809" s="353">
        <f t="shared" si="146"/>
        <v>0</v>
      </c>
      <c r="M809" s="353">
        <f t="shared" si="146"/>
        <v>1</v>
      </c>
      <c r="N809" s="353">
        <f t="shared" si="146"/>
        <v>0.01</v>
      </c>
      <c r="O809" s="74" t="str">
        <f t="shared" si="146"/>
        <v>% of fuel shifted</v>
      </c>
      <c r="P809" s="450"/>
      <c r="Q809" s="74" t="str">
        <f t="shared" si="142"/>
        <v>industry-ag-main.html#fuel-switching</v>
      </c>
      <c r="R809" s="74" t="str">
        <f t="shared" si="142"/>
        <v>industry-elec-and-hydrogen.html</v>
      </c>
      <c r="S809" s="434"/>
      <c r="T809" s="53"/>
    </row>
    <row r="810" spans="1:20" ht="42.75">
      <c r="A810" s="74" t="str">
        <f t="shared" si="149"/>
        <v>Industry</v>
      </c>
      <c r="B810" s="74" t="str">
        <f t="shared" si="149"/>
        <v>Electrification + Hydrogen</v>
      </c>
      <c r="C810" s="74" t="str">
        <f t="shared" si="149"/>
        <v>Fraction of Industrial Fuel Use Shifted to Other Fuels</v>
      </c>
      <c r="D810" s="9" t="s">
        <v>3595</v>
      </c>
      <c r="E810" s="53" t="s">
        <v>2636</v>
      </c>
      <c r="F810" s="342" t="s">
        <v>3549</v>
      </c>
      <c r="G810" s="53" t="s">
        <v>3612</v>
      </c>
      <c r="H810" s="54">
        <v>1363</v>
      </c>
      <c r="I810" s="53" t="s">
        <v>47</v>
      </c>
      <c r="J810" s="74" t="str">
        <f t="shared" si="146"/>
        <v>Electrification + Hydrogen</v>
      </c>
      <c r="K810" s="74" t="str">
        <f t="shared" si="146"/>
        <v>indst fuel type shifting</v>
      </c>
      <c r="L810" s="353">
        <f t="shared" si="146"/>
        <v>0</v>
      </c>
      <c r="M810" s="353">
        <f t="shared" si="146"/>
        <v>1</v>
      </c>
      <c r="N810" s="353">
        <f t="shared" si="146"/>
        <v>0.01</v>
      </c>
      <c r="O810" s="74" t="str">
        <f t="shared" si="146"/>
        <v>% of fuel shifted</v>
      </c>
      <c r="P810" s="450"/>
      <c r="Q810" s="74" t="str">
        <f t="shared" si="142"/>
        <v>industry-ag-main.html#fuel-switching</v>
      </c>
      <c r="R810" s="74" t="str">
        <f t="shared" si="142"/>
        <v>industry-elec-and-hydrogen.html</v>
      </c>
      <c r="S810" s="434"/>
      <c r="T810" s="53"/>
    </row>
    <row r="811" spans="1:20" ht="42.75">
      <c r="A811" s="74" t="str">
        <f t="shared" si="149"/>
        <v>Industry</v>
      </c>
      <c r="B811" s="74" t="str">
        <f t="shared" si="149"/>
        <v>Electrification + Hydrogen</v>
      </c>
      <c r="C811" s="74" t="str">
        <f t="shared" si="149"/>
        <v>Fraction of Industrial Fuel Use Shifted to Other Fuels</v>
      </c>
      <c r="D811" s="9" t="s">
        <v>3595</v>
      </c>
      <c r="E811" s="53" t="s">
        <v>3070</v>
      </c>
      <c r="F811" s="342" t="s">
        <v>3549</v>
      </c>
      <c r="G811" s="53" t="s">
        <v>3613</v>
      </c>
      <c r="H811" s="54">
        <v>1364</v>
      </c>
      <c r="I811" s="53" t="s">
        <v>47</v>
      </c>
      <c r="J811" s="74" t="str">
        <f t="shared" si="146"/>
        <v>Electrification + Hydrogen</v>
      </c>
      <c r="K811" s="74" t="str">
        <f t="shared" si="146"/>
        <v>indst fuel type shifting</v>
      </c>
      <c r="L811" s="353">
        <f t="shared" si="146"/>
        <v>0</v>
      </c>
      <c r="M811" s="353">
        <f t="shared" si="146"/>
        <v>1</v>
      </c>
      <c r="N811" s="353">
        <f t="shared" si="146"/>
        <v>0.01</v>
      </c>
      <c r="O811" s="74" t="str">
        <f t="shared" si="146"/>
        <v>% of fuel shifted</v>
      </c>
      <c r="P811" s="450"/>
      <c r="Q811" s="74" t="str">
        <f t="shared" ref="Q811:R874" si="151">Q$655</f>
        <v>industry-ag-main.html#fuel-switching</v>
      </c>
      <c r="R811" s="74" t="str">
        <f t="shared" si="151"/>
        <v>industry-elec-and-hydrogen.html</v>
      </c>
      <c r="S811" s="434"/>
      <c r="T811" s="53"/>
    </row>
    <row r="812" spans="1:20" ht="42.75">
      <c r="A812" s="74" t="str">
        <f t="shared" si="149"/>
        <v>Industry</v>
      </c>
      <c r="B812" s="74" t="str">
        <f t="shared" si="149"/>
        <v>Electrification + Hydrogen</v>
      </c>
      <c r="C812" s="74" t="str">
        <f t="shared" si="149"/>
        <v>Fraction of Industrial Fuel Use Shifted to Other Fuels</v>
      </c>
      <c r="D812" s="9" t="s">
        <v>3595</v>
      </c>
      <c r="E812" s="53" t="s">
        <v>3071</v>
      </c>
      <c r="F812" s="342" t="s">
        <v>3549</v>
      </c>
      <c r="G812" s="53" t="s">
        <v>3614</v>
      </c>
      <c r="H812" s="54">
        <v>1365</v>
      </c>
      <c r="I812" s="53" t="s">
        <v>47</v>
      </c>
      <c r="J812" s="74" t="str">
        <f t="shared" si="146"/>
        <v>Electrification + Hydrogen</v>
      </c>
      <c r="K812" s="74" t="str">
        <f t="shared" si="146"/>
        <v>indst fuel type shifting</v>
      </c>
      <c r="L812" s="353">
        <f t="shared" si="146"/>
        <v>0</v>
      </c>
      <c r="M812" s="353">
        <f t="shared" si="146"/>
        <v>1</v>
      </c>
      <c r="N812" s="353">
        <f t="shared" si="146"/>
        <v>0.01</v>
      </c>
      <c r="O812" s="74" t="str">
        <f t="shared" si="146"/>
        <v>% of fuel shifted</v>
      </c>
      <c r="P812" s="450"/>
      <c r="Q812" s="74" t="str">
        <f t="shared" si="151"/>
        <v>industry-ag-main.html#fuel-switching</v>
      </c>
      <c r="R812" s="74" t="str">
        <f t="shared" si="151"/>
        <v>industry-elec-and-hydrogen.html</v>
      </c>
      <c r="S812" s="434"/>
      <c r="T812" s="53"/>
    </row>
    <row r="813" spans="1:20" ht="42.75">
      <c r="A813" s="74" t="str">
        <f t="shared" si="149"/>
        <v>Industry</v>
      </c>
      <c r="B813" s="74" t="str">
        <f t="shared" si="149"/>
        <v>Electrification + Hydrogen</v>
      </c>
      <c r="C813" s="74" t="str">
        <f t="shared" si="149"/>
        <v>Fraction of Industrial Fuel Use Shifted to Other Fuels</v>
      </c>
      <c r="D813" s="9" t="s">
        <v>3595</v>
      </c>
      <c r="E813" s="53" t="s">
        <v>3072</v>
      </c>
      <c r="F813" s="342" t="s">
        <v>3549</v>
      </c>
      <c r="G813" s="53" t="s">
        <v>3615</v>
      </c>
      <c r="H813" s="54">
        <v>1366</v>
      </c>
      <c r="I813" s="53" t="s">
        <v>47</v>
      </c>
      <c r="J813" s="74" t="str">
        <f t="shared" si="146"/>
        <v>Electrification + Hydrogen</v>
      </c>
      <c r="K813" s="74" t="str">
        <f t="shared" si="146"/>
        <v>indst fuel type shifting</v>
      </c>
      <c r="L813" s="353">
        <f t="shared" si="146"/>
        <v>0</v>
      </c>
      <c r="M813" s="353">
        <f t="shared" si="146"/>
        <v>1</v>
      </c>
      <c r="N813" s="353">
        <f t="shared" si="146"/>
        <v>0.01</v>
      </c>
      <c r="O813" s="74" t="str">
        <f t="shared" si="146"/>
        <v>% of fuel shifted</v>
      </c>
      <c r="P813" s="450"/>
      <c r="Q813" s="74" t="str">
        <f t="shared" si="151"/>
        <v>industry-ag-main.html#fuel-switching</v>
      </c>
      <c r="R813" s="74" t="str">
        <f t="shared" si="151"/>
        <v>industry-elec-and-hydrogen.html</v>
      </c>
      <c r="S813" s="434"/>
      <c r="T813" s="53"/>
    </row>
    <row r="814" spans="1:20" ht="114">
      <c r="A814" s="74" t="str">
        <f t="shared" si="149"/>
        <v>Industry</v>
      </c>
      <c r="B814" s="74" t="str">
        <f t="shared" si="149"/>
        <v>Electrification + Hydrogen</v>
      </c>
      <c r="C814" s="74" t="str">
        <f t="shared" si="149"/>
        <v>Fraction of Industrial Fuel Use Shifted to Other Fuels</v>
      </c>
      <c r="D814" s="9" t="s">
        <v>3595</v>
      </c>
      <c r="E814" s="53" t="s">
        <v>3069</v>
      </c>
      <c r="F814" s="342" t="s">
        <v>3549</v>
      </c>
      <c r="G814" s="53" t="s">
        <v>3616</v>
      </c>
      <c r="H814" s="54">
        <v>1367</v>
      </c>
      <c r="I814" s="53" t="s">
        <v>46</v>
      </c>
      <c r="J814" s="74" t="str">
        <f t="shared" si="146"/>
        <v>Electrification + Hydrogen</v>
      </c>
      <c r="K814" s="74" t="str">
        <f t="shared" si="146"/>
        <v>indst fuel type shifting</v>
      </c>
      <c r="L814" s="353">
        <f t="shared" si="146"/>
        <v>0</v>
      </c>
      <c r="M814" s="353">
        <f t="shared" si="146"/>
        <v>1</v>
      </c>
      <c r="N814" s="353">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4"/>
      <c r="T814" s="53"/>
    </row>
    <row r="815" spans="1:20" ht="114">
      <c r="A815" s="74" t="str">
        <f t="shared" si="149"/>
        <v>Industry</v>
      </c>
      <c r="B815" s="74" t="str">
        <f t="shared" si="149"/>
        <v>Electrification + Hydrogen</v>
      </c>
      <c r="C815" s="74" t="str">
        <f t="shared" si="149"/>
        <v>Fraction of Industrial Fuel Use Shifted to Other Fuels</v>
      </c>
      <c r="D815" s="9" t="s">
        <v>3596</v>
      </c>
      <c r="E815" s="53" t="s">
        <v>2631</v>
      </c>
      <c r="F815" s="342" t="s">
        <v>3550</v>
      </c>
      <c r="G815" s="53" t="s">
        <v>3607</v>
      </c>
      <c r="H815" s="54">
        <v>1368</v>
      </c>
      <c r="I815" s="53" t="s">
        <v>46</v>
      </c>
      <c r="J815" s="74" t="str">
        <f t="shared" si="146"/>
        <v>Electrification + Hydrogen</v>
      </c>
      <c r="K815" s="74" t="str">
        <f t="shared" si="146"/>
        <v>indst fuel type shifting</v>
      </c>
      <c r="L815" s="353">
        <f t="shared" si="146"/>
        <v>0</v>
      </c>
      <c r="M815" s="353">
        <f t="shared" si="146"/>
        <v>1</v>
      </c>
      <c r="N815" s="353">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4"/>
      <c r="T815" s="53"/>
    </row>
    <row r="816" spans="1:20" ht="28.5">
      <c r="A816" s="74" t="str">
        <f t="shared" si="149"/>
        <v>Industry</v>
      </c>
      <c r="B816" s="74" t="str">
        <f t="shared" si="149"/>
        <v>Electrification + Hydrogen</v>
      </c>
      <c r="C816" s="74" t="str">
        <f t="shared" si="149"/>
        <v>Fraction of Industrial Fuel Use Shifted to Other Fuels</v>
      </c>
      <c r="D816" s="9" t="s">
        <v>3596</v>
      </c>
      <c r="E816" s="53" t="s">
        <v>2632</v>
      </c>
      <c r="F816" s="342" t="s">
        <v>3550</v>
      </c>
      <c r="G816" s="53" t="s">
        <v>3608</v>
      </c>
      <c r="H816" s="54">
        <v>1369</v>
      </c>
      <c r="I816" s="53" t="s">
        <v>47</v>
      </c>
      <c r="J816" s="74" t="str">
        <f t="shared" si="146"/>
        <v>Electrification + Hydrogen</v>
      </c>
      <c r="K816" s="74" t="str">
        <f t="shared" si="146"/>
        <v>indst fuel type shifting</v>
      </c>
      <c r="L816" s="353">
        <f t="shared" si="146"/>
        <v>0</v>
      </c>
      <c r="M816" s="353">
        <f t="shared" si="146"/>
        <v>1</v>
      </c>
      <c r="N816" s="353">
        <f t="shared" si="146"/>
        <v>0.01</v>
      </c>
      <c r="O816" s="74" t="str">
        <f t="shared" si="146"/>
        <v>% of fuel shifted</v>
      </c>
      <c r="P816" s="450"/>
      <c r="Q816" s="74" t="str">
        <f t="shared" si="151"/>
        <v>industry-ag-main.html#fuel-switching</v>
      </c>
      <c r="R816" s="74" t="str">
        <f t="shared" si="151"/>
        <v>industry-elec-and-hydrogen.html</v>
      </c>
      <c r="S816" s="434"/>
      <c r="T816" s="53"/>
    </row>
    <row r="817" spans="1:20" ht="28.5">
      <c r="A817" s="74" t="str">
        <f t="shared" si="149"/>
        <v>Industry</v>
      </c>
      <c r="B817" s="74" t="str">
        <f t="shared" si="149"/>
        <v>Electrification + Hydrogen</v>
      </c>
      <c r="C817" s="74" t="str">
        <f t="shared" si="149"/>
        <v>Fraction of Industrial Fuel Use Shifted to Other Fuels</v>
      </c>
      <c r="D817" s="9" t="s">
        <v>3596</v>
      </c>
      <c r="E817" s="53" t="s">
        <v>2633</v>
      </c>
      <c r="F817" s="342" t="s">
        <v>3550</v>
      </c>
      <c r="G817" s="53" t="s">
        <v>3609</v>
      </c>
      <c r="H817" s="54">
        <v>1370</v>
      </c>
      <c r="I817" s="53" t="s">
        <v>47</v>
      </c>
      <c r="J817" s="74" t="str">
        <f t="shared" si="146"/>
        <v>Electrification + Hydrogen</v>
      </c>
      <c r="K817" s="74" t="str">
        <f t="shared" si="146"/>
        <v>indst fuel type shifting</v>
      </c>
      <c r="L817" s="353">
        <f t="shared" si="146"/>
        <v>0</v>
      </c>
      <c r="M817" s="353">
        <f t="shared" si="146"/>
        <v>1</v>
      </c>
      <c r="N817" s="353">
        <f t="shared" si="146"/>
        <v>0.01</v>
      </c>
      <c r="O817" s="74" t="str">
        <f t="shared" si="146"/>
        <v>% of fuel shifted</v>
      </c>
      <c r="P817" s="450"/>
      <c r="Q817" s="74" t="str">
        <f t="shared" si="151"/>
        <v>industry-ag-main.html#fuel-switching</v>
      </c>
      <c r="R817" s="74" t="str">
        <f t="shared" si="151"/>
        <v>industry-elec-and-hydrogen.html</v>
      </c>
      <c r="S817" s="434"/>
      <c r="T817" s="53"/>
    </row>
    <row r="818" spans="1:20" ht="28.5">
      <c r="A818" s="74" t="str">
        <f t="shared" si="149"/>
        <v>Industry</v>
      </c>
      <c r="B818" s="74" t="str">
        <f t="shared" si="149"/>
        <v>Electrification + Hydrogen</v>
      </c>
      <c r="C818" s="74" t="str">
        <f t="shared" si="149"/>
        <v>Fraction of Industrial Fuel Use Shifted to Other Fuels</v>
      </c>
      <c r="D818" s="9" t="s">
        <v>3596</v>
      </c>
      <c r="E818" s="53" t="s">
        <v>2634</v>
      </c>
      <c r="F818" s="342" t="s">
        <v>3550</v>
      </c>
      <c r="G818" s="53" t="s">
        <v>3610</v>
      </c>
      <c r="H818" s="54">
        <v>1371</v>
      </c>
      <c r="I818" s="53" t="s">
        <v>47</v>
      </c>
      <c r="J818" s="74" t="str">
        <f t="shared" si="146"/>
        <v>Electrification + Hydrogen</v>
      </c>
      <c r="K818" s="74" t="str">
        <f t="shared" si="146"/>
        <v>indst fuel type shifting</v>
      </c>
      <c r="L818" s="353">
        <f t="shared" si="146"/>
        <v>0</v>
      </c>
      <c r="M818" s="353">
        <f t="shared" si="146"/>
        <v>1</v>
      </c>
      <c r="N818" s="353">
        <f t="shared" si="146"/>
        <v>0.01</v>
      </c>
      <c r="O818" s="74" t="str">
        <f t="shared" si="146"/>
        <v>% of fuel shifted</v>
      </c>
      <c r="P818" s="450"/>
      <c r="Q818" s="74" t="str">
        <f t="shared" si="151"/>
        <v>industry-ag-main.html#fuel-switching</v>
      </c>
      <c r="R818" s="74" t="str">
        <f t="shared" si="151"/>
        <v>industry-elec-and-hydrogen.html</v>
      </c>
      <c r="S818" s="434"/>
      <c r="T818" s="53"/>
    </row>
    <row r="819" spans="1:20" ht="28.5">
      <c r="A819" s="74" t="str">
        <f t="shared" si="149"/>
        <v>Industry</v>
      </c>
      <c r="B819" s="74" t="str">
        <f t="shared" si="149"/>
        <v>Electrification + Hydrogen</v>
      </c>
      <c r="C819" s="74" t="str">
        <f t="shared" si="149"/>
        <v>Fraction of Industrial Fuel Use Shifted to Other Fuels</v>
      </c>
      <c r="D819" s="9" t="s">
        <v>3596</v>
      </c>
      <c r="E819" s="53" t="s">
        <v>2635</v>
      </c>
      <c r="F819" s="342" t="s">
        <v>3550</v>
      </c>
      <c r="G819" s="53" t="s">
        <v>3611</v>
      </c>
      <c r="H819" s="54">
        <v>1372</v>
      </c>
      <c r="I819" s="53" t="s">
        <v>47</v>
      </c>
      <c r="J819" s="74" t="str">
        <f t="shared" si="146"/>
        <v>Electrification + Hydrogen</v>
      </c>
      <c r="K819" s="74" t="str">
        <f t="shared" si="146"/>
        <v>indst fuel type shifting</v>
      </c>
      <c r="L819" s="353">
        <f t="shared" si="146"/>
        <v>0</v>
      </c>
      <c r="M819" s="353">
        <f t="shared" si="146"/>
        <v>1</v>
      </c>
      <c r="N819" s="353">
        <f t="shared" si="146"/>
        <v>0.01</v>
      </c>
      <c r="O819" s="74" t="str">
        <f t="shared" si="146"/>
        <v>% of fuel shifted</v>
      </c>
      <c r="P819" s="450"/>
      <c r="Q819" s="74" t="str">
        <f t="shared" si="151"/>
        <v>industry-ag-main.html#fuel-switching</v>
      </c>
      <c r="R819" s="74" t="str">
        <f t="shared" si="151"/>
        <v>industry-elec-and-hydrogen.html</v>
      </c>
      <c r="S819" s="434"/>
      <c r="T819" s="53"/>
    </row>
    <row r="820" spans="1:20" ht="28.5">
      <c r="A820" s="74" t="str">
        <f t="shared" si="149"/>
        <v>Industry</v>
      </c>
      <c r="B820" s="74" t="str">
        <f t="shared" si="149"/>
        <v>Electrification + Hydrogen</v>
      </c>
      <c r="C820" s="74" t="str">
        <f t="shared" si="149"/>
        <v>Fraction of Industrial Fuel Use Shifted to Other Fuels</v>
      </c>
      <c r="D820" s="9" t="s">
        <v>3596</v>
      </c>
      <c r="E820" s="53" t="s">
        <v>2636</v>
      </c>
      <c r="F820" s="342" t="s">
        <v>3550</v>
      </c>
      <c r="G820" s="53" t="s">
        <v>3612</v>
      </c>
      <c r="H820" s="54">
        <v>1373</v>
      </c>
      <c r="I820" s="53" t="s">
        <v>47</v>
      </c>
      <c r="J820" s="74" t="str">
        <f t="shared" si="146"/>
        <v>Electrification + Hydrogen</v>
      </c>
      <c r="K820" s="74" t="str">
        <f t="shared" si="146"/>
        <v>indst fuel type shifting</v>
      </c>
      <c r="L820" s="353">
        <f t="shared" si="146"/>
        <v>0</v>
      </c>
      <c r="M820" s="353">
        <f t="shared" si="146"/>
        <v>1</v>
      </c>
      <c r="N820" s="353">
        <f t="shared" si="146"/>
        <v>0.01</v>
      </c>
      <c r="O820" s="74" t="str">
        <f t="shared" si="146"/>
        <v>% of fuel shifted</v>
      </c>
      <c r="P820" s="450"/>
      <c r="Q820" s="74" t="str">
        <f t="shared" si="151"/>
        <v>industry-ag-main.html#fuel-switching</v>
      </c>
      <c r="R820" s="74" t="str">
        <f t="shared" si="151"/>
        <v>industry-elec-and-hydrogen.html</v>
      </c>
      <c r="S820" s="434"/>
      <c r="T820" s="53"/>
    </row>
    <row r="821" spans="1:20" ht="28.5">
      <c r="A821" s="74" t="str">
        <f t="shared" si="149"/>
        <v>Industry</v>
      </c>
      <c r="B821" s="74" t="str">
        <f t="shared" si="149"/>
        <v>Electrification + Hydrogen</v>
      </c>
      <c r="C821" s="74" t="str">
        <f t="shared" si="149"/>
        <v>Fraction of Industrial Fuel Use Shifted to Other Fuels</v>
      </c>
      <c r="D821" s="9" t="s">
        <v>3596</v>
      </c>
      <c r="E821" s="53" t="s">
        <v>3070</v>
      </c>
      <c r="F821" s="342" t="s">
        <v>3550</v>
      </c>
      <c r="G821" s="53" t="s">
        <v>3613</v>
      </c>
      <c r="H821" s="54">
        <v>1374</v>
      </c>
      <c r="I821" s="53" t="s">
        <v>47</v>
      </c>
      <c r="J821" s="74" t="str">
        <f t="shared" ref="J821:O863" si="153">J$655</f>
        <v>Electrification + Hydrogen</v>
      </c>
      <c r="K821" s="74" t="str">
        <f t="shared" si="153"/>
        <v>indst fuel type shifting</v>
      </c>
      <c r="L821" s="353">
        <f t="shared" si="153"/>
        <v>0</v>
      </c>
      <c r="M821" s="353">
        <f t="shared" si="153"/>
        <v>1</v>
      </c>
      <c r="N821" s="353">
        <f t="shared" si="153"/>
        <v>0.01</v>
      </c>
      <c r="O821" s="74" t="str">
        <f t="shared" si="153"/>
        <v>% of fuel shifted</v>
      </c>
      <c r="P821" s="450"/>
      <c r="Q821" s="74" t="str">
        <f t="shared" si="151"/>
        <v>industry-ag-main.html#fuel-switching</v>
      </c>
      <c r="R821" s="74" t="str">
        <f t="shared" si="151"/>
        <v>industry-elec-and-hydrogen.html</v>
      </c>
      <c r="S821" s="434"/>
      <c r="T821" s="53"/>
    </row>
    <row r="822" spans="1:20" ht="28.5">
      <c r="A822" s="74" t="str">
        <f t="shared" si="149"/>
        <v>Industry</v>
      </c>
      <c r="B822" s="74" t="str">
        <f t="shared" si="149"/>
        <v>Electrification + Hydrogen</v>
      </c>
      <c r="C822" s="74" t="str">
        <f t="shared" si="149"/>
        <v>Fraction of Industrial Fuel Use Shifted to Other Fuels</v>
      </c>
      <c r="D822" s="9" t="s">
        <v>3596</v>
      </c>
      <c r="E822" s="53" t="s">
        <v>3071</v>
      </c>
      <c r="F822" s="342" t="s">
        <v>3550</v>
      </c>
      <c r="G822" s="53" t="s">
        <v>3614</v>
      </c>
      <c r="H822" s="54">
        <v>1375</v>
      </c>
      <c r="I822" s="53" t="s">
        <v>47</v>
      </c>
      <c r="J822" s="74" t="str">
        <f t="shared" si="153"/>
        <v>Electrification + Hydrogen</v>
      </c>
      <c r="K822" s="74" t="str">
        <f t="shared" si="153"/>
        <v>indst fuel type shifting</v>
      </c>
      <c r="L822" s="353">
        <f t="shared" si="153"/>
        <v>0</v>
      </c>
      <c r="M822" s="353">
        <f t="shared" si="153"/>
        <v>1</v>
      </c>
      <c r="N822" s="353">
        <f t="shared" si="153"/>
        <v>0.01</v>
      </c>
      <c r="O822" s="74" t="str">
        <f t="shared" si="153"/>
        <v>% of fuel shifted</v>
      </c>
      <c r="P822" s="450"/>
      <c r="Q822" s="74" t="str">
        <f t="shared" si="151"/>
        <v>industry-ag-main.html#fuel-switching</v>
      </c>
      <c r="R822" s="74" t="str">
        <f t="shared" si="151"/>
        <v>industry-elec-and-hydrogen.html</v>
      </c>
      <c r="S822" s="434"/>
      <c r="T822" s="53"/>
    </row>
    <row r="823" spans="1:20" ht="28.5">
      <c r="A823" s="74" t="str">
        <f t="shared" si="149"/>
        <v>Industry</v>
      </c>
      <c r="B823" s="74" t="str">
        <f t="shared" si="149"/>
        <v>Electrification + Hydrogen</v>
      </c>
      <c r="C823" s="74" t="str">
        <f t="shared" si="149"/>
        <v>Fraction of Industrial Fuel Use Shifted to Other Fuels</v>
      </c>
      <c r="D823" s="9" t="s">
        <v>3596</v>
      </c>
      <c r="E823" s="53" t="s">
        <v>3072</v>
      </c>
      <c r="F823" s="342" t="s">
        <v>3550</v>
      </c>
      <c r="G823" s="53" t="s">
        <v>3615</v>
      </c>
      <c r="H823" s="54">
        <v>1376</v>
      </c>
      <c r="I823" s="53" t="s">
        <v>47</v>
      </c>
      <c r="J823" s="74" t="str">
        <f t="shared" si="153"/>
        <v>Electrification + Hydrogen</v>
      </c>
      <c r="K823" s="74" t="str">
        <f t="shared" si="153"/>
        <v>indst fuel type shifting</v>
      </c>
      <c r="L823" s="353">
        <f t="shared" si="153"/>
        <v>0</v>
      </c>
      <c r="M823" s="353">
        <f t="shared" si="153"/>
        <v>1</v>
      </c>
      <c r="N823" s="353">
        <f t="shared" si="153"/>
        <v>0.01</v>
      </c>
      <c r="O823" s="74" t="str">
        <f t="shared" si="153"/>
        <v>% of fuel shifted</v>
      </c>
      <c r="P823" s="450"/>
      <c r="Q823" s="74" t="str">
        <f t="shared" si="151"/>
        <v>industry-ag-main.html#fuel-switching</v>
      </c>
      <c r="R823" s="74" t="str">
        <f t="shared" si="151"/>
        <v>industry-elec-and-hydrogen.html</v>
      </c>
      <c r="S823" s="434"/>
      <c r="T823" s="53"/>
    </row>
    <row r="824" spans="1:20" ht="114">
      <c r="A824" s="74" t="str">
        <f t="shared" si="149"/>
        <v>Industry</v>
      </c>
      <c r="B824" s="74" t="str">
        <f t="shared" si="149"/>
        <v>Electrification + Hydrogen</v>
      </c>
      <c r="C824" s="74" t="str">
        <f t="shared" si="149"/>
        <v>Fraction of Industrial Fuel Use Shifted to Other Fuels</v>
      </c>
      <c r="D824" s="9" t="s">
        <v>3596</v>
      </c>
      <c r="E824" s="53" t="s">
        <v>3069</v>
      </c>
      <c r="F824" s="342" t="s">
        <v>3550</v>
      </c>
      <c r="G824" s="53" t="s">
        <v>3616</v>
      </c>
      <c r="H824" s="54">
        <v>1377</v>
      </c>
      <c r="I824" s="53" t="s">
        <v>46</v>
      </c>
      <c r="J824" s="74" t="str">
        <f t="shared" si="153"/>
        <v>Electrification + Hydrogen</v>
      </c>
      <c r="K824" s="74" t="str">
        <f t="shared" si="153"/>
        <v>indst fuel type shifting</v>
      </c>
      <c r="L824" s="353">
        <f t="shared" si="153"/>
        <v>0</v>
      </c>
      <c r="M824" s="353">
        <f t="shared" si="153"/>
        <v>1</v>
      </c>
      <c r="N824" s="353">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4"/>
      <c r="T824" s="53"/>
    </row>
    <row r="825" spans="1:20" ht="114">
      <c r="A825" s="74" t="str">
        <f t="shared" si="149"/>
        <v>Industry</v>
      </c>
      <c r="B825" s="74" t="str">
        <f t="shared" si="149"/>
        <v>Electrification + Hydrogen</v>
      </c>
      <c r="C825" s="74" t="str">
        <f t="shared" si="149"/>
        <v>Fraction of Industrial Fuel Use Shifted to Other Fuels</v>
      </c>
      <c r="D825" s="9" t="s">
        <v>3597</v>
      </c>
      <c r="E825" s="53" t="s">
        <v>2631</v>
      </c>
      <c r="F825" s="342" t="s">
        <v>3551</v>
      </c>
      <c r="G825" s="53" t="s">
        <v>3607</v>
      </c>
      <c r="H825" s="54">
        <v>1378</v>
      </c>
      <c r="I825" s="53" t="s">
        <v>46</v>
      </c>
      <c r="J825" s="74" t="str">
        <f t="shared" si="153"/>
        <v>Electrification + Hydrogen</v>
      </c>
      <c r="K825" s="74" t="str">
        <f t="shared" si="153"/>
        <v>indst fuel type shifting</v>
      </c>
      <c r="L825" s="353">
        <f t="shared" si="153"/>
        <v>0</v>
      </c>
      <c r="M825" s="353">
        <f t="shared" si="153"/>
        <v>1</v>
      </c>
      <c r="N825" s="353">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4"/>
      <c r="T825" s="53"/>
    </row>
    <row r="826" spans="1:20" ht="42.75">
      <c r="A826" s="74" t="str">
        <f t="shared" si="149"/>
        <v>Industry</v>
      </c>
      <c r="B826" s="74" t="str">
        <f t="shared" si="149"/>
        <v>Electrification + Hydrogen</v>
      </c>
      <c r="C826" s="74" t="str">
        <f t="shared" si="149"/>
        <v>Fraction of Industrial Fuel Use Shifted to Other Fuels</v>
      </c>
      <c r="D826" s="9" t="s">
        <v>3597</v>
      </c>
      <c r="E826" s="53" t="s">
        <v>2632</v>
      </c>
      <c r="F826" s="342" t="s">
        <v>3551</v>
      </c>
      <c r="G826" s="53" t="s">
        <v>3608</v>
      </c>
      <c r="H826" s="54">
        <v>1379</v>
      </c>
      <c r="I826" s="53" t="s">
        <v>47</v>
      </c>
      <c r="J826" s="74" t="str">
        <f t="shared" si="153"/>
        <v>Electrification + Hydrogen</v>
      </c>
      <c r="K826" s="74" t="str">
        <f t="shared" si="153"/>
        <v>indst fuel type shifting</v>
      </c>
      <c r="L826" s="353">
        <f t="shared" si="153"/>
        <v>0</v>
      </c>
      <c r="M826" s="353">
        <f t="shared" si="153"/>
        <v>1</v>
      </c>
      <c r="N826" s="353">
        <f t="shared" si="153"/>
        <v>0.01</v>
      </c>
      <c r="O826" s="74" t="str">
        <f t="shared" si="153"/>
        <v>% of fuel shifted</v>
      </c>
      <c r="P826" s="450"/>
      <c r="Q826" s="74" t="str">
        <f t="shared" si="151"/>
        <v>industry-ag-main.html#fuel-switching</v>
      </c>
      <c r="R826" s="74" t="str">
        <f t="shared" si="151"/>
        <v>industry-elec-and-hydrogen.html</v>
      </c>
      <c r="S826" s="434"/>
      <c r="T826" s="53"/>
    </row>
    <row r="827" spans="1:20" ht="42.75">
      <c r="A827" s="74" t="str">
        <f t="shared" si="149"/>
        <v>Industry</v>
      </c>
      <c r="B827" s="74" t="str">
        <f t="shared" si="149"/>
        <v>Electrification + Hydrogen</v>
      </c>
      <c r="C827" s="74" t="str">
        <f t="shared" si="149"/>
        <v>Fraction of Industrial Fuel Use Shifted to Other Fuels</v>
      </c>
      <c r="D827" s="9" t="s">
        <v>3597</v>
      </c>
      <c r="E827" s="53" t="s">
        <v>2633</v>
      </c>
      <c r="F827" s="342" t="s">
        <v>3551</v>
      </c>
      <c r="G827" s="53" t="s">
        <v>3609</v>
      </c>
      <c r="H827" s="54">
        <v>1380</v>
      </c>
      <c r="I827" s="53" t="s">
        <v>47</v>
      </c>
      <c r="J827" s="74" t="str">
        <f t="shared" si="153"/>
        <v>Electrification + Hydrogen</v>
      </c>
      <c r="K827" s="74" t="str">
        <f t="shared" si="153"/>
        <v>indst fuel type shifting</v>
      </c>
      <c r="L827" s="353">
        <f t="shared" si="153"/>
        <v>0</v>
      </c>
      <c r="M827" s="353">
        <f t="shared" si="153"/>
        <v>1</v>
      </c>
      <c r="N827" s="353">
        <f t="shared" si="153"/>
        <v>0.01</v>
      </c>
      <c r="O827" s="74" t="str">
        <f t="shared" si="153"/>
        <v>% of fuel shifted</v>
      </c>
      <c r="P827" s="450"/>
      <c r="Q827" s="74" t="str">
        <f t="shared" si="151"/>
        <v>industry-ag-main.html#fuel-switching</v>
      </c>
      <c r="R827" s="74" t="str">
        <f t="shared" si="151"/>
        <v>industry-elec-and-hydrogen.html</v>
      </c>
      <c r="S827" s="434"/>
      <c r="T827" s="53"/>
    </row>
    <row r="828" spans="1:20" ht="42.75">
      <c r="A828" s="74" t="str">
        <f t="shared" si="149"/>
        <v>Industry</v>
      </c>
      <c r="B828" s="74" t="str">
        <f t="shared" si="149"/>
        <v>Electrification + Hydrogen</v>
      </c>
      <c r="C828" s="74" t="str">
        <f t="shared" si="149"/>
        <v>Fraction of Industrial Fuel Use Shifted to Other Fuels</v>
      </c>
      <c r="D828" s="9" t="s">
        <v>3597</v>
      </c>
      <c r="E828" s="53" t="s">
        <v>2634</v>
      </c>
      <c r="F828" s="342" t="s">
        <v>3551</v>
      </c>
      <c r="G828" s="53" t="s">
        <v>3610</v>
      </c>
      <c r="H828" s="54">
        <v>1381</v>
      </c>
      <c r="I828" s="53" t="s">
        <v>47</v>
      </c>
      <c r="J828" s="74" t="str">
        <f t="shared" si="153"/>
        <v>Electrification + Hydrogen</v>
      </c>
      <c r="K828" s="74" t="str">
        <f t="shared" si="153"/>
        <v>indst fuel type shifting</v>
      </c>
      <c r="L828" s="353">
        <f t="shared" si="153"/>
        <v>0</v>
      </c>
      <c r="M828" s="353">
        <f t="shared" si="153"/>
        <v>1</v>
      </c>
      <c r="N828" s="353">
        <f t="shared" si="153"/>
        <v>0.01</v>
      </c>
      <c r="O828" s="74" t="str">
        <f t="shared" si="153"/>
        <v>% of fuel shifted</v>
      </c>
      <c r="P828" s="450"/>
      <c r="Q828" s="74" t="str">
        <f t="shared" si="151"/>
        <v>industry-ag-main.html#fuel-switching</v>
      </c>
      <c r="R828" s="74" t="str">
        <f t="shared" si="151"/>
        <v>industry-elec-and-hydrogen.html</v>
      </c>
      <c r="S828" s="434"/>
      <c r="T828" s="53"/>
    </row>
    <row r="829" spans="1:20" ht="42.75">
      <c r="A829" s="74" t="str">
        <f t="shared" si="149"/>
        <v>Industry</v>
      </c>
      <c r="B829" s="74" t="str">
        <f t="shared" si="149"/>
        <v>Electrification + Hydrogen</v>
      </c>
      <c r="C829" s="74" t="str">
        <f t="shared" si="149"/>
        <v>Fraction of Industrial Fuel Use Shifted to Other Fuels</v>
      </c>
      <c r="D829" s="9" t="s">
        <v>3597</v>
      </c>
      <c r="E829" s="53" t="s">
        <v>2635</v>
      </c>
      <c r="F829" s="342" t="s">
        <v>3551</v>
      </c>
      <c r="G829" s="53" t="s">
        <v>3611</v>
      </c>
      <c r="H829" s="54">
        <v>1382</v>
      </c>
      <c r="I829" s="53" t="s">
        <v>47</v>
      </c>
      <c r="J829" s="74" t="str">
        <f t="shared" si="153"/>
        <v>Electrification + Hydrogen</v>
      </c>
      <c r="K829" s="74" t="str">
        <f t="shared" si="153"/>
        <v>indst fuel type shifting</v>
      </c>
      <c r="L829" s="353">
        <f t="shared" si="153"/>
        <v>0</v>
      </c>
      <c r="M829" s="353">
        <f t="shared" si="153"/>
        <v>1</v>
      </c>
      <c r="N829" s="353">
        <f t="shared" si="153"/>
        <v>0.01</v>
      </c>
      <c r="O829" s="74" t="str">
        <f t="shared" si="153"/>
        <v>% of fuel shifted</v>
      </c>
      <c r="P829" s="450"/>
      <c r="Q829" s="74" t="str">
        <f t="shared" si="151"/>
        <v>industry-ag-main.html#fuel-switching</v>
      </c>
      <c r="R829" s="74" t="str">
        <f t="shared" si="151"/>
        <v>industry-elec-and-hydrogen.html</v>
      </c>
      <c r="S829" s="434"/>
      <c r="T829" s="53"/>
    </row>
    <row r="830" spans="1:20" ht="42.75">
      <c r="A830" s="74" t="str">
        <f t="shared" si="149"/>
        <v>Industry</v>
      </c>
      <c r="B830" s="74" t="str">
        <f t="shared" si="149"/>
        <v>Electrification + Hydrogen</v>
      </c>
      <c r="C830" s="74" t="str">
        <f t="shared" si="149"/>
        <v>Fraction of Industrial Fuel Use Shifted to Other Fuels</v>
      </c>
      <c r="D830" s="9" t="s">
        <v>3597</v>
      </c>
      <c r="E830" s="53" t="s">
        <v>2636</v>
      </c>
      <c r="F830" s="342" t="s">
        <v>3551</v>
      </c>
      <c r="G830" s="53" t="s">
        <v>3612</v>
      </c>
      <c r="H830" s="54">
        <v>1383</v>
      </c>
      <c r="I830" s="53" t="s">
        <v>47</v>
      </c>
      <c r="J830" s="74" t="str">
        <f t="shared" si="153"/>
        <v>Electrification + Hydrogen</v>
      </c>
      <c r="K830" s="74" t="str">
        <f t="shared" si="153"/>
        <v>indst fuel type shifting</v>
      </c>
      <c r="L830" s="353">
        <f t="shared" si="153"/>
        <v>0</v>
      </c>
      <c r="M830" s="353">
        <f t="shared" si="153"/>
        <v>1</v>
      </c>
      <c r="N830" s="353">
        <f t="shared" si="153"/>
        <v>0.01</v>
      </c>
      <c r="O830" s="74" t="str">
        <f t="shared" si="153"/>
        <v>% of fuel shifted</v>
      </c>
      <c r="P830" s="450"/>
      <c r="Q830" s="74" t="str">
        <f t="shared" si="151"/>
        <v>industry-ag-main.html#fuel-switching</v>
      </c>
      <c r="R830" s="74" t="str">
        <f t="shared" si="151"/>
        <v>industry-elec-and-hydrogen.html</v>
      </c>
      <c r="S830" s="434"/>
      <c r="T830" s="53"/>
    </row>
    <row r="831" spans="1:20" ht="42.75">
      <c r="A831" s="74" t="str">
        <f t="shared" si="149"/>
        <v>Industry</v>
      </c>
      <c r="B831" s="74" t="str">
        <f t="shared" si="149"/>
        <v>Electrification + Hydrogen</v>
      </c>
      <c r="C831" s="74" t="str">
        <f t="shared" si="149"/>
        <v>Fraction of Industrial Fuel Use Shifted to Other Fuels</v>
      </c>
      <c r="D831" s="9" t="s">
        <v>3597</v>
      </c>
      <c r="E831" s="53" t="s">
        <v>3070</v>
      </c>
      <c r="F831" s="342" t="s">
        <v>3551</v>
      </c>
      <c r="G831" s="53" t="s">
        <v>3613</v>
      </c>
      <c r="H831" s="54">
        <v>1384</v>
      </c>
      <c r="I831" s="53" t="s">
        <v>47</v>
      </c>
      <c r="J831" s="74" t="str">
        <f t="shared" si="153"/>
        <v>Electrification + Hydrogen</v>
      </c>
      <c r="K831" s="74" t="str">
        <f t="shared" si="153"/>
        <v>indst fuel type shifting</v>
      </c>
      <c r="L831" s="353">
        <f t="shared" si="153"/>
        <v>0</v>
      </c>
      <c r="M831" s="353">
        <f t="shared" si="153"/>
        <v>1</v>
      </c>
      <c r="N831" s="353">
        <f t="shared" si="153"/>
        <v>0.01</v>
      </c>
      <c r="O831" s="74" t="str">
        <f t="shared" si="153"/>
        <v>% of fuel shifted</v>
      </c>
      <c r="P831" s="450"/>
      <c r="Q831" s="74" t="str">
        <f t="shared" si="151"/>
        <v>industry-ag-main.html#fuel-switching</v>
      </c>
      <c r="R831" s="74" t="str">
        <f t="shared" si="151"/>
        <v>industry-elec-and-hydrogen.html</v>
      </c>
      <c r="S831" s="434"/>
      <c r="T831" s="53"/>
    </row>
    <row r="832" spans="1:20" ht="42.75">
      <c r="A832" s="74" t="str">
        <f t="shared" si="149"/>
        <v>Industry</v>
      </c>
      <c r="B832" s="74" t="str">
        <f t="shared" si="149"/>
        <v>Electrification + Hydrogen</v>
      </c>
      <c r="C832" s="74" t="str">
        <f t="shared" si="149"/>
        <v>Fraction of Industrial Fuel Use Shifted to Other Fuels</v>
      </c>
      <c r="D832" s="9" t="s">
        <v>3597</v>
      </c>
      <c r="E832" s="53" t="s">
        <v>3071</v>
      </c>
      <c r="F832" s="342" t="s">
        <v>3551</v>
      </c>
      <c r="G832" s="53" t="s">
        <v>3614</v>
      </c>
      <c r="H832" s="54">
        <v>1385</v>
      </c>
      <c r="I832" s="53" t="s">
        <v>47</v>
      </c>
      <c r="J832" s="74" t="str">
        <f t="shared" si="153"/>
        <v>Electrification + Hydrogen</v>
      </c>
      <c r="K832" s="74" t="str">
        <f t="shared" si="153"/>
        <v>indst fuel type shifting</v>
      </c>
      <c r="L832" s="353">
        <f t="shared" si="153"/>
        <v>0</v>
      </c>
      <c r="M832" s="353">
        <f t="shared" si="153"/>
        <v>1</v>
      </c>
      <c r="N832" s="353">
        <f t="shared" si="153"/>
        <v>0.01</v>
      </c>
      <c r="O832" s="74" t="str">
        <f t="shared" si="153"/>
        <v>% of fuel shifted</v>
      </c>
      <c r="P832" s="450"/>
      <c r="Q832" s="74" t="str">
        <f t="shared" si="151"/>
        <v>industry-ag-main.html#fuel-switching</v>
      </c>
      <c r="R832" s="74" t="str">
        <f t="shared" si="151"/>
        <v>industry-elec-and-hydrogen.html</v>
      </c>
      <c r="S832" s="434"/>
      <c r="T832" s="53"/>
    </row>
    <row r="833" spans="1:20" ht="42.75">
      <c r="A833" s="74" t="str">
        <f t="shared" si="149"/>
        <v>Industry</v>
      </c>
      <c r="B833" s="74" t="str">
        <f t="shared" si="149"/>
        <v>Electrification + Hydrogen</v>
      </c>
      <c r="C833" s="74" t="str">
        <f t="shared" si="149"/>
        <v>Fraction of Industrial Fuel Use Shifted to Other Fuels</v>
      </c>
      <c r="D833" s="9" t="s">
        <v>3597</v>
      </c>
      <c r="E833" s="53" t="s">
        <v>3072</v>
      </c>
      <c r="F833" s="342" t="s">
        <v>3551</v>
      </c>
      <c r="G833" s="53" t="s">
        <v>3615</v>
      </c>
      <c r="H833" s="54">
        <v>1386</v>
      </c>
      <c r="I833" s="53" t="s">
        <v>47</v>
      </c>
      <c r="J833" s="74" t="str">
        <f t="shared" si="153"/>
        <v>Electrification + Hydrogen</v>
      </c>
      <c r="K833" s="74" t="str">
        <f t="shared" si="153"/>
        <v>indst fuel type shifting</v>
      </c>
      <c r="L833" s="353">
        <f t="shared" si="153"/>
        <v>0</v>
      </c>
      <c r="M833" s="353">
        <f t="shared" si="153"/>
        <v>1</v>
      </c>
      <c r="N833" s="353">
        <f t="shared" si="153"/>
        <v>0.01</v>
      </c>
      <c r="O833" s="74" t="str">
        <f t="shared" si="153"/>
        <v>% of fuel shifted</v>
      </c>
      <c r="P833" s="450"/>
      <c r="Q833" s="74" t="str">
        <f t="shared" si="151"/>
        <v>industry-ag-main.html#fuel-switching</v>
      </c>
      <c r="R833" s="74" t="str">
        <f t="shared" si="151"/>
        <v>industry-elec-and-hydrogen.html</v>
      </c>
      <c r="S833" s="434"/>
      <c r="T833" s="53"/>
    </row>
    <row r="834" spans="1:20" ht="114">
      <c r="A834" s="74" t="str">
        <f t="shared" si="149"/>
        <v>Industry</v>
      </c>
      <c r="B834" s="74" t="str">
        <f t="shared" si="149"/>
        <v>Electrification + Hydrogen</v>
      </c>
      <c r="C834" s="74" t="str">
        <f t="shared" si="149"/>
        <v>Fraction of Industrial Fuel Use Shifted to Other Fuels</v>
      </c>
      <c r="D834" s="9" t="s">
        <v>3597</v>
      </c>
      <c r="E834" s="53" t="s">
        <v>3069</v>
      </c>
      <c r="F834" s="342" t="s">
        <v>3551</v>
      </c>
      <c r="G834" s="53" t="s">
        <v>3616</v>
      </c>
      <c r="H834" s="54">
        <v>1387</v>
      </c>
      <c r="I834" s="53" t="s">
        <v>46</v>
      </c>
      <c r="J834" s="74" t="str">
        <f t="shared" si="153"/>
        <v>Electrification + Hydrogen</v>
      </c>
      <c r="K834" s="74" t="str">
        <f t="shared" si="153"/>
        <v>indst fuel type shifting</v>
      </c>
      <c r="L834" s="353">
        <f t="shared" si="153"/>
        <v>0</v>
      </c>
      <c r="M834" s="353">
        <f t="shared" si="153"/>
        <v>1</v>
      </c>
      <c r="N834" s="353">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4"/>
      <c r="T834" s="53"/>
    </row>
    <row r="835" spans="1:20" ht="114">
      <c r="A835" s="74" t="str">
        <f t="shared" si="149"/>
        <v>Industry</v>
      </c>
      <c r="B835" s="74" t="str">
        <f t="shared" si="149"/>
        <v>Electrification + Hydrogen</v>
      </c>
      <c r="C835" s="74" t="str">
        <f t="shared" si="149"/>
        <v>Fraction of Industrial Fuel Use Shifted to Other Fuels</v>
      </c>
      <c r="D835" s="9" t="s">
        <v>3598</v>
      </c>
      <c r="E835" s="53" t="s">
        <v>2631</v>
      </c>
      <c r="F835" s="342" t="s">
        <v>3552</v>
      </c>
      <c r="G835" s="53" t="s">
        <v>3607</v>
      </c>
      <c r="H835" s="54">
        <v>1388</v>
      </c>
      <c r="I835" s="53" t="s">
        <v>46</v>
      </c>
      <c r="J835" s="74" t="str">
        <f t="shared" si="153"/>
        <v>Electrification + Hydrogen</v>
      </c>
      <c r="K835" s="74" t="str">
        <f t="shared" si="153"/>
        <v>indst fuel type shifting</v>
      </c>
      <c r="L835" s="353">
        <f t="shared" si="153"/>
        <v>0</v>
      </c>
      <c r="M835" s="353">
        <f t="shared" si="153"/>
        <v>1</v>
      </c>
      <c r="N835" s="353">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4"/>
      <c r="T835" s="53"/>
    </row>
    <row r="836" spans="1:20" ht="28.5">
      <c r="A836" s="74" t="str">
        <f t="shared" si="149"/>
        <v>Industry</v>
      </c>
      <c r="B836" s="74" t="str">
        <f t="shared" si="149"/>
        <v>Electrification + Hydrogen</v>
      </c>
      <c r="C836" s="74" t="str">
        <f t="shared" si="149"/>
        <v>Fraction of Industrial Fuel Use Shifted to Other Fuels</v>
      </c>
      <c r="D836" s="9" t="s">
        <v>3598</v>
      </c>
      <c r="E836" s="53" t="s">
        <v>2632</v>
      </c>
      <c r="F836" s="342" t="s">
        <v>3552</v>
      </c>
      <c r="G836" s="53" t="s">
        <v>3608</v>
      </c>
      <c r="H836" s="54">
        <v>1389</v>
      </c>
      <c r="I836" s="53" t="s">
        <v>47</v>
      </c>
      <c r="J836" s="74" t="str">
        <f t="shared" si="153"/>
        <v>Electrification + Hydrogen</v>
      </c>
      <c r="K836" s="74" t="str">
        <f t="shared" si="153"/>
        <v>indst fuel type shifting</v>
      </c>
      <c r="L836" s="353">
        <f t="shared" si="153"/>
        <v>0</v>
      </c>
      <c r="M836" s="353">
        <f t="shared" si="153"/>
        <v>1</v>
      </c>
      <c r="N836" s="353">
        <f t="shared" si="153"/>
        <v>0.01</v>
      </c>
      <c r="O836" s="74" t="str">
        <f t="shared" si="153"/>
        <v>% of fuel shifted</v>
      </c>
      <c r="P836" s="450"/>
      <c r="Q836" s="74" t="str">
        <f t="shared" si="151"/>
        <v>industry-ag-main.html#fuel-switching</v>
      </c>
      <c r="R836" s="74" t="str">
        <f t="shared" si="151"/>
        <v>industry-elec-and-hydrogen.html</v>
      </c>
      <c r="S836" s="434"/>
      <c r="T836" s="53"/>
    </row>
    <row r="837" spans="1:20" ht="28.5">
      <c r="A837" s="74" t="str">
        <f t="shared" si="149"/>
        <v>Industry</v>
      </c>
      <c r="B837" s="74" t="str">
        <f t="shared" si="149"/>
        <v>Electrification + Hydrogen</v>
      </c>
      <c r="C837" s="74" t="str">
        <f t="shared" si="149"/>
        <v>Fraction of Industrial Fuel Use Shifted to Other Fuels</v>
      </c>
      <c r="D837" s="9" t="s">
        <v>3598</v>
      </c>
      <c r="E837" s="53" t="s">
        <v>2633</v>
      </c>
      <c r="F837" s="342" t="s">
        <v>3552</v>
      </c>
      <c r="G837" s="53" t="s">
        <v>3609</v>
      </c>
      <c r="H837" s="54">
        <v>1390</v>
      </c>
      <c r="I837" s="53" t="s">
        <v>47</v>
      </c>
      <c r="J837" s="74" t="str">
        <f t="shared" si="153"/>
        <v>Electrification + Hydrogen</v>
      </c>
      <c r="K837" s="74" t="str">
        <f t="shared" si="153"/>
        <v>indst fuel type shifting</v>
      </c>
      <c r="L837" s="353">
        <f t="shared" si="153"/>
        <v>0</v>
      </c>
      <c r="M837" s="353">
        <f t="shared" si="153"/>
        <v>1</v>
      </c>
      <c r="N837" s="353">
        <f t="shared" si="153"/>
        <v>0.01</v>
      </c>
      <c r="O837" s="74" t="str">
        <f t="shared" si="153"/>
        <v>% of fuel shifted</v>
      </c>
      <c r="P837" s="450"/>
      <c r="Q837" s="74" t="str">
        <f t="shared" si="151"/>
        <v>industry-ag-main.html#fuel-switching</v>
      </c>
      <c r="R837" s="74" t="str">
        <f t="shared" si="151"/>
        <v>industry-elec-and-hydrogen.html</v>
      </c>
      <c r="S837" s="434"/>
      <c r="T837" s="53"/>
    </row>
    <row r="838" spans="1:20" ht="28.5">
      <c r="A838" s="74" t="str">
        <f t="shared" si="149"/>
        <v>Industry</v>
      </c>
      <c r="B838" s="74" t="str">
        <f t="shared" si="149"/>
        <v>Electrification + Hydrogen</v>
      </c>
      <c r="C838" s="74" t="str">
        <f t="shared" si="149"/>
        <v>Fraction of Industrial Fuel Use Shifted to Other Fuels</v>
      </c>
      <c r="D838" s="9" t="s">
        <v>3598</v>
      </c>
      <c r="E838" s="53" t="s">
        <v>2634</v>
      </c>
      <c r="F838" s="342" t="s">
        <v>3552</v>
      </c>
      <c r="G838" s="53" t="s">
        <v>3610</v>
      </c>
      <c r="H838" s="54">
        <v>1391</v>
      </c>
      <c r="I838" s="53" t="s">
        <v>47</v>
      </c>
      <c r="J838" s="74" t="str">
        <f t="shared" si="153"/>
        <v>Electrification + Hydrogen</v>
      </c>
      <c r="K838" s="74" t="str">
        <f t="shared" si="153"/>
        <v>indst fuel type shifting</v>
      </c>
      <c r="L838" s="353">
        <f t="shared" si="153"/>
        <v>0</v>
      </c>
      <c r="M838" s="353">
        <f t="shared" si="153"/>
        <v>1</v>
      </c>
      <c r="N838" s="353">
        <f t="shared" si="153"/>
        <v>0.01</v>
      </c>
      <c r="O838" s="74" t="str">
        <f t="shared" si="153"/>
        <v>% of fuel shifted</v>
      </c>
      <c r="P838" s="450"/>
      <c r="Q838" s="74" t="str">
        <f t="shared" si="151"/>
        <v>industry-ag-main.html#fuel-switching</v>
      </c>
      <c r="R838" s="74" t="str">
        <f t="shared" si="151"/>
        <v>industry-elec-and-hydrogen.html</v>
      </c>
      <c r="S838" s="434"/>
      <c r="T838" s="53"/>
    </row>
    <row r="839" spans="1:20" ht="28.5">
      <c r="A839" s="74" t="str">
        <f t="shared" si="149"/>
        <v>Industry</v>
      </c>
      <c r="B839" s="74" t="str">
        <f t="shared" si="149"/>
        <v>Electrification + Hydrogen</v>
      </c>
      <c r="C839" s="74" t="str">
        <f t="shared" si="149"/>
        <v>Fraction of Industrial Fuel Use Shifted to Other Fuels</v>
      </c>
      <c r="D839" s="9" t="s">
        <v>3598</v>
      </c>
      <c r="E839" s="53" t="s">
        <v>2635</v>
      </c>
      <c r="F839" s="342" t="s">
        <v>3552</v>
      </c>
      <c r="G839" s="53" t="s">
        <v>3611</v>
      </c>
      <c r="H839" s="54">
        <v>1392</v>
      </c>
      <c r="I839" s="53" t="s">
        <v>47</v>
      </c>
      <c r="J839" s="74" t="str">
        <f t="shared" si="153"/>
        <v>Electrification + Hydrogen</v>
      </c>
      <c r="K839" s="74" t="str">
        <f t="shared" si="153"/>
        <v>indst fuel type shifting</v>
      </c>
      <c r="L839" s="353">
        <f t="shared" si="153"/>
        <v>0</v>
      </c>
      <c r="M839" s="353">
        <f t="shared" si="153"/>
        <v>1</v>
      </c>
      <c r="N839" s="353">
        <f t="shared" si="153"/>
        <v>0.01</v>
      </c>
      <c r="O839" s="74" t="str">
        <f t="shared" si="153"/>
        <v>% of fuel shifted</v>
      </c>
      <c r="P839" s="450"/>
      <c r="Q839" s="74" t="str">
        <f t="shared" si="151"/>
        <v>industry-ag-main.html#fuel-switching</v>
      </c>
      <c r="R839" s="74" t="str">
        <f t="shared" si="151"/>
        <v>industry-elec-and-hydrogen.html</v>
      </c>
      <c r="S839" s="434"/>
      <c r="T839" s="53"/>
    </row>
    <row r="840" spans="1:20" ht="28.5">
      <c r="A840" s="74" t="str">
        <f t="shared" si="149"/>
        <v>Industry</v>
      </c>
      <c r="B840" s="74" t="str">
        <f t="shared" si="149"/>
        <v>Electrification + Hydrogen</v>
      </c>
      <c r="C840" s="74" t="str">
        <f t="shared" si="149"/>
        <v>Fraction of Industrial Fuel Use Shifted to Other Fuels</v>
      </c>
      <c r="D840" s="9" t="s">
        <v>3598</v>
      </c>
      <c r="E840" s="53" t="s">
        <v>2636</v>
      </c>
      <c r="F840" s="342" t="s">
        <v>3552</v>
      </c>
      <c r="G840" s="53" t="s">
        <v>3612</v>
      </c>
      <c r="H840" s="54">
        <v>1393</v>
      </c>
      <c r="I840" s="53" t="s">
        <v>47</v>
      </c>
      <c r="J840" s="74" t="str">
        <f t="shared" si="153"/>
        <v>Electrification + Hydrogen</v>
      </c>
      <c r="K840" s="74" t="str">
        <f t="shared" si="153"/>
        <v>indst fuel type shifting</v>
      </c>
      <c r="L840" s="353">
        <f t="shared" si="153"/>
        <v>0</v>
      </c>
      <c r="M840" s="353">
        <f t="shared" si="153"/>
        <v>1</v>
      </c>
      <c r="N840" s="353">
        <f t="shared" si="153"/>
        <v>0.01</v>
      </c>
      <c r="O840" s="74" t="str">
        <f t="shared" si="153"/>
        <v>% of fuel shifted</v>
      </c>
      <c r="P840" s="450"/>
      <c r="Q840" s="74" t="str">
        <f t="shared" si="151"/>
        <v>industry-ag-main.html#fuel-switching</v>
      </c>
      <c r="R840" s="74" t="str">
        <f t="shared" si="151"/>
        <v>industry-elec-and-hydrogen.html</v>
      </c>
      <c r="S840" s="434"/>
      <c r="T840" s="53"/>
    </row>
    <row r="841" spans="1:20" ht="28.5">
      <c r="A841" s="74" t="str">
        <f t="shared" si="149"/>
        <v>Industry</v>
      </c>
      <c r="B841" s="74" t="str">
        <f t="shared" si="149"/>
        <v>Electrification + Hydrogen</v>
      </c>
      <c r="C841" s="74" t="str">
        <f t="shared" si="149"/>
        <v>Fraction of Industrial Fuel Use Shifted to Other Fuels</v>
      </c>
      <c r="D841" s="9" t="s">
        <v>3598</v>
      </c>
      <c r="E841" s="53" t="s">
        <v>3070</v>
      </c>
      <c r="F841" s="342" t="s">
        <v>3552</v>
      </c>
      <c r="G841" s="53" t="s">
        <v>3613</v>
      </c>
      <c r="H841" s="54">
        <v>1394</v>
      </c>
      <c r="I841" s="53" t="s">
        <v>47</v>
      </c>
      <c r="J841" s="74" t="str">
        <f t="shared" si="153"/>
        <v>Electrification + Hydrogen</v>
      </c>
      <c r="K841" s="74" t="str">
        <f t="shared" si="153"/>
        <v>indst fuel type shifting</v>
      </c>
      <c r="L841" s="353">
        <f t="shared" si="153"/>
        <v>0</v>
      </c>
      <c r="M841" s="353">
        <f t="shared" si="153"/>
        <v>1</v>
      </c>
      <c r="N841" s="353">
        <f t="shared" si="153"/>
        <v>0.01</v>
      </c>
      <c r="O841" s="74" t="str">
        <f t="shared" si="153"/>
        <v>% of fuel shifted</v>
      </c>
      <c r="P841" s="450"/>
      <c r="Q841" s="74" t="str">
        <f t="shared" si="151"/>
        <v>industry-ag-main.html#fuel-switching</v>
      </c>
      <c r="R841" s="74" t="str">
        <f t="shared" si="151"/>
        <v>industry-elec-and-hydrogen.html</v>
      </c>
      <c r="S841" s="434"/>
      <c r="T841" s="53"/>
    </row>
    <row r="842" spans="1:20" ht="28.5">
      <c r="A842" s="74" t="str">
        <f t="shared" si="149"/>
        <v>Industry</v>
      </c>
      <c r="B842" s="74" t="str">
        <f t="shared" si="149"/>
        <v>Electrification + Hydrogen</v>
      </c>
      <c r="C842" s="74" t="str">
        <f t="shared" si="149"/>
        <v>Fraction of Industrial Fuel Use Shifted to Other Fuels</v>
      </c>
      <c r="D842" s="9" t="s">
        <v>3598</v>
      </c>
      <c r="E842" s="53" t="s">
        <v>3071</v>
      </c>
      <c r="F842" s="342" t="s">
        <v>3552</v>
      </c>
      <c r="G842" s="53" t="s">
        <v>3614</v>
      </c>
      <c r="H842" s="54">
        <v>1395</v>
      </c>
      <c r="I842" s="53" t="s">
        <v>47</v>
      </c>
      <c r="J842" s="74" t="str">
        <f t="shared" si="153"/>
        <v>Electrification + Hydrogen</v>
      </c>
      <c r="K842" s="74" t="str">
        <f t="shared" si="153"/>
        <v>indst fuel type shifting</v>
      </c>
      <c r="L842" s="353">
        <f t="shared" si="153"/>
        <v>0</v>
      </c>
      <c r="M842" s="353">
        <f t="shared" si="153"/>
        <v>1</v>
      </c>
      <c r="N842" s="353">
        <f t="shared" si="153"/>
        <v>0.01</v>
      </c>
      <c r="O842" s="74" t="str">
        <f t="shared" si="153"/>
        <v>% of fuel shifted</v>
      </c>
      <c r="P842" s="450"/>
      <c r="Q842" s="74" t="str">
        <f t="shared" si="151"/>
        <v>industry-ag-main.html#fuel-switching</v>
      </c>
      <c r="R842" s="74" t="str">
        <f t="shared" si="151"/>
        <v>industry-elec-and-hydrogen.html</v>
      </c>
      <c r="S842" s="434"/>
      <c r="T842" s="53"/>
    </row>
    <row r="843" spans="1:20" ht="28.5">
      <c r="A843" s="74" t="str">
        <f t="shared" si="149"/>
        <v>Industry</v>
      </c>
      <c r="B843" s="74" t="str">
        <f t="shared" si="149"/>
        <v>Electrification + Hydrogen</v>
      </c>
      <c r="C843" s="74" t="str">
        <f t="shared" si="149"/>
        <v>Fraction of Industrial Fuel Use Shifted to Other Fuels</v>
      </c>
      <c r="D843" s="9" t="s">
        <v>3598</v>
      </c>
      <c r="E843" s="53" t="s">
        <v>3072</v>
      </c>
      <c r="F843" s="342" t="s">
        <v>3552</v>
      </c>
      <c r="G843" s="53" t="s">
        <v>3615</v>
      </c>
      <c r="H843" s="54">
        <v>1396</v>
      </c>
      <c r="I843" s="53" t="s">
        <v>47</v>
      </c>
      <c r="J843" s="74" t="str">
        <f t="shared" si="153"/>
        <v>Electrification + Hydrogen</v>
      </c>
      <c r="K843" s="74" t="str">
        <f t="shared" si="153"/>
        <v>indst fuel type shifting</v>
      </c>
      <c r="L843" s="353">
        <f t="shared" si="153"/>
        <v>0</v>
      </c>
      <c r="M843" s="353">
        <f t="shared" si="153"/>
        <v>1</v>
      </c>
      <c r="N843" s="353">
        <f t="shared" si="153"/>
        <v>0.01</v>
      </c>
      <c r="O843" s="74" t="str">
        <f t="shared" si="153"/>
        <v>% of fuel shifted</v>
      </c>
      <c r="P843" s="450"/>
      <c r="Q843" s="74" t="str">
        <f t="shared" si="151"/>
        <v>industry-ag-main.html#fuel-switching</v>
      </c>
      <c r="R843" s="74" t="str">
        <f t="shared" si="151"/>
        <v>industry-elec-and-hydrogen.html</v>
      </c>
      <c r="S843" s="434"/>
      <c r="T843" s="53"/>
    </row>
    <row r="844" spans="1:20" ht="114">
      <c r="A844" s="74" t="str">
        <f t="shared" si="149"/>
        <v>Industry</v>
      </c>
      <c r="B844" s="74" t="str">
        <f t="shared" si="149"/>
        <v>Electrification + Hydrogen</v>
      </c>
      <c r="C844" s="74" t="str">
        <f t="shared" si="149"/>
        <v>Fraction of Industrial Fuel Use Shifted to Other Fuels</v>
      </c>
      <c r="D844" s="9" t="s">
        <v>3598</v>
      </c>
      <c r="E844" s="53" t="s">
        <v>3069</v>
      </c>
      <c r="F844" s="342" t="s">
        <v>3552</v>
      </c>
      <c r="G844" s="53" t="s">
        <v>3616</v>
      </c>
      <c r="H844" s="54">
        <v>1397</v>
      </c>
      <c r="I844" s="53" t="s">
        <v>46</v>
      </c>
      <c r="J844" s="74" t="str">
        <f t="shared" si="153"/>
        <v>Electrification + Hydrogen</v>
      </c>
      <c r="K844" s="74" t="str">
        <f t="shared" si="153"/>
        <v>indst fuel type shifting</v>
      </c>
      <c r="L844" s="353">
        <f t="shared" si="153"/>
        <v>0</v>
      </c>
      <c r="M844" s="353">
        <f t="shared" si="153"/>
        <v>1</v>
      </c>
      <c r="N844" s="353">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4"/>
      <c r="T844" s="53"/>
    </row>
    <row r="845" spans="1:20" ht="114">
      <c r="A845" s="74" t="str">
        <f t="shared" si="149"/>
        <v>Industry</v>
      </c>
      <c r="B845" s="74" t="str">
        <f t="shared" si="149"/>
        <v>Electrification + Hydrogen</v>
      </c>
      <c r="C845" s="74" t="str">
        <f t="shared" si="149"/>
        <v>Fraction of Industrial Fuel Use Shifted to Other Fuels</v>
      </c>
      <c r="D845" s="9" t="s">
        <v>3599</v>
      </c>
      <c r="E845" s="53" t="s">
        <v>2631</v>
      </c>
      <c r="F845" s="342" t="s">
        <v>3553</v>
      </c>
      <c r="G845" s="53" t="s">
        <v>3607</v>
      </c>
      <c r="H845" s="54">
        <v>1398</v>
      </c>
      <c r="I845" s="53" t="s">
        <v>46</v>
      </c>
      <c r="J845" s="74" t="str">
        <f t="shared" si="153"/>
        <v>Electrification + Hydrogen</v>
      </c>
      <c r="K845" s="74" t="str">
        <f t="shared" si="153"/>
        <v>indst fuel type shifting</v>
      </c>
      <c r="L845" s="353">
        <f t="shared" si="153"/>
        <v>0</v>
      </c>
      <c r="M845" s="353">
        <f t="shared" si="153"/>
        <v>1</v>
      </c>
      <c r="N845" s="353">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4"/>
      <c r="T845" s="53"/>
    </row>
    <row r="846" spans="1:20" ht="28.5">
      <c r="A846" s="74" t="str">
        <f t="shared" si="149"/>
        <v>Industry</v>
      </c>
      <c r="B846" s="74" t="str">
        <f t="shared" si="149"/>
        <v>Electrification + Hydrogen</v>
      </c>
      <c r="C846" s="74" t="str">
        <f t="shared" si="149"/>
        <v>Fraction of Industrial Fuel Use Shifted to Other Fuels</v>
      </c>
      <c r="D846" s="9" t="s">
        <v>3599</v>
      </c>
      <c r="E846" s="53" t="s">
        <v>2632</v>
      </c>
      <c r="F846" s="342" t="s">
        <v>3553</v>
      </c>
      <c r="G846" s="53" t="s">
        <v>3608</v>
      </c>
      <c r="H846" s="54">
        <v>1399</v>
      </c>
      <c r="I846" s="53" t="s">
        <v>47</v>
      </c>
      <c r="J846" s="74" t="str">
        <f t="shared" si="153"/>
        <v>Electrification + Hydrogen</v>
      </c>
      <c r="K846" s="74" t="str">
        <f t="shared" si="153"/>
        <v>indst fuel type shifting</v>
      </c>
      <c r="L846" s="353">
        <f t="shared" si="153"/>
        <v>0</v>
      </c>
      <c r="M846" s="353">
        <f t="shared" si="153"/>
        <v>1</v>
      </c>
      <c r="N846" s="353">
        <f t="shared" si="153"/>
        <v>0.01</v>
      </c>
      <c r="O846" s="74" t="str">
        <f t="shared" si="153"/>
        <v>% of fuel shifted</v>
      </c>
      <c r="P846" s="450"/>
      <c r="Q846" s="74" t="str">
        <f t="shared" si="151"/>
        <v>industry-ag-main.html#fuel-switching</v>
      </c>
      <c r="R846" s="74" t="str">
        <f t="shared" si="151"/>
        <v>industry-elec-and-hydrogen.html</v>
      </c>
      <c r="S846" s="434"/>
      <c r="T846" s="53"/>
    </row>
    <row r="847" spans="1:20" ht="28.5">
      <c r="A847" s="74" t="str">
        <f t="shared" si="149"/>
        <v>Industry</v>
      </c>
      <c r="B847" s="74" t="str">
        <f t="shared" si="149"/>
        <v>Electrification + Hydrogen</v>
      </c>
      <c r="C847" s="74" t="str">
        <f t="shared" si="149"/>
        <v>Fraction of Industrial Fuel Use Shifted to Other Fuels</v>
      </c>
      <c r="D847" s="9" t="s">
        <v>3599</v>
      </c>
      <c r="E847" s="53" t="s">
        <v>2633</v>
      </c>
      <c r="F847" s="342" t="s">
        <v>3553</v>
      </c>
      <c r="G847" s="53" t="s">
        <v>3609</v>
      </c>
      <c r="H847" s="54">
        <v>1400</v>
      </c>
      <c r="I847" s="53" t="s">
        <v>47</v>
      </c>
      <c r="J847" s="74" t="str">
        <f t="shared" si="153"/>
        <v>Electrification + Hydrogen</v>
      </c>
      <c r="K847" s="74" t="str">
        <f t="shared" si="153"/>
        <v>indst fuel type shifting</v>
      </c>
      <c r="L847" s="353">
        <f t="shared" si="153"/>
        <v>0</v>
      </c>
      <c r="M847" s="353">
        <f t="shared" si="153"/>
        <v>1</v>
      </c>
      <c r="N847" s="353">
        <f t="shared" si="153"/>
        <v>0.01</v>
      </c>
      <c r="O847" s="74" t="str">
        <f t="shared" si="153"/>
        <v>% of fuel shifted</v>
      </c>
      <c r="P847" s="450"/>
      <c r="Q847" s="74" t="str">
        <f t="shared" si="151"/>
        <v>industry-ag-main.html#fuel-switching</v>
      </c>
      <c r="R847" s="74" t="str">
        <f t="shared" si="151"/>
        <v>industry-elec-and-hydrogen.html</v>
      </c>
      <c r="S847" s="434"/>
      <c r="T847" s="53"/>
    </row>
    <row r="848" spans="1:20" ht="28.5">
      <c r="A848" s="74" t="str">
        <f t="shared" si="149"/>
        <v>Industry</v>
      </c>
      <c r="B848" s="74" t="str">
        <f t="shared" si="149"/>
        <v>Electrification + Hydrogen</v>
      </c>
      <c r="C848" s="74" t="str">
        <f t="shared" si="149"/>
        <v>Fraction of Industrial Fuel Use Shifted to Other Fuels</v>
      </c>
      <c r="D848" s="9" t="s">
        <v>3599</v>
      </c>
      <c r="E848" s="53" t="s">
        <v>2634</v>
      </c>
      <c r="F848" s="342" t="s">
        <v>3553</v>
      </c>
      <c r="G848" s="53" t="s">
        <v>3610</v>
      </c>
      <c r="H848" s="54">
        <v>1401</v>
      </c>
      <c r="I848" s="53" t="s">
        <v>47</v>
      </c>
      <c r="J848" s="74" t="str">
        <f t="shared" si="153"/>
        <v>Electrification + Hydrogen</v>
      </c>
      <c r="K848" s="74" t="str">
        <f t="shared" si="153"/>
        <v>indst fuel type shifting</v>
      </c>
      <c r="L848" s="353">
        <f t="shared" si="153"/>
        <v>0</v>
      </c>
      <c r="M848" s="353">
        <f t="shared" si="153"/>
        <v>1</v>
      </c>
      <c r="N848" s="353">
        <f t="shared" si="153"/>
        <v>0.01</v>
      </c>
      <c r="O848" s="74" t="str">
        <f t="shared" si="153"/>
        <v>% of fuel shifted</v>
      </c>
      <c r="P848" s="450"/>
      <c r="Q848" s="74" t="str">
        <f t="shared" si="151"/>
        <v>industry-ag-main.html#fuel-switching</v>
      </c>
      <c r="R848" s="74" t="str">
        <f t="shared" si="151"/>
        <v>industry-elec-and-hydrogen.html</v>
      </c>
      <c r="S848" s="434"/>
      <c r="T848" s="53"/>
    </row>
    <row r="849" spans="1:20" ht="28.5">
      <c r="A849" s="74" t="str">
        <f t="shared" si="149"/>
        <v>Industry</v>
      </c>
      <c r="B849" s="74" t="str">
        <f t="shared" si="149"/>
        <v>Electrification + Hydrogen</v>
      </c>
      <c r="C849" s="74" t="str">
        <f t="shared" si="149"/>
        <v>Fraction of Industrial Fuel Use Shifted to Other Fuels</v>
      </c>
      <c r="D849" s="9" t="s">
        <v>3599</v>
      </c>
      <c r="E849" s="53" t="s">
        <v>2635</v>
      </c>
      <c r="F849" s="342" t="s">
        <v>3553</v>
      </c>
      <c r="G849" s="53" t="s">
        <v>3611</v>
      </c>
      <c r="H849" s="54">
        <v>1402</v>
      </c>
      <c r="I849" s="53" t="s">
        <v>47</v>
      </c>
      <c r="J849" s="74" t="str">
        <f t="shared" si="153"/>
        <v>Electrification + Hydrogen</v>
      </c>
      <c r="K849" s="74" t="str">
        <f t="shared" si="153"/>
        <v>indst fuel type shifting</v>
      </c>
      <c r="L849" s="353">
        <f t="shared" si="153"/>
        <v>0</v>
      </c>
      <c r="M849" s="353">
        <f t="shared" si="153"/>
        <v>1</v>
      </c>
      <c r="N849" s="353">
        <f t="shared" si="153"/>
        <v>0.01</v>
      </c>
      <c r="O849" s="74" t="str">
        <f t="shared" si="153"/>
        <v>% of fuel shifted</v>
      </c>
      <c r="P849" s="450"/>
      <c r="Q849" s="74" t="str">
        <f t="shared" si="151"/>
        <v>industry-ag-main.html#fuel-switching</v>
      </c>
      <c r="R849" s="74" t="str">
        <f t="shared" si="151"/>
        <v>industry-elec-and-hydrogen.html</v>
      </c>
      <c r="S849" s="434"/>
      <c r="T849" s="53"/>
    </row>
    <row r="850" spans="1:20" ht="28.5">
      <c r="A850" s="74" t="str">
        <f t="shared" si="149"/>
        <v>Industry</v>
      </c>
      <c r="B850" s="74" t="str">
        <f t="shared" si="149"/>
        <v>Electrification + Hydrogen</v>
      </c>
      <c r="C850" s="74" t="str">
        <f t="shared" si="149"/>
        <v>Fraction of Industrial Fuel Use Shifted to Other Fuels</v>
      </c>
      <c r="D850" s="9" t="s">
        <v>3599</v>
      </c>
      <c r="E850" s="53" t="s">
        <v>2636</v>
      </c>
      <c r="F850" s="342" t="s">
        <v>3553</v>
      </c>
      <c r="G850" s="53" t="s">
        <v>3612</v>
      </c>
      <c r="H850" s="54">
        <v>1403</v>
      </c>
      <c r="I850" s="53" t="s">
        <v>47</v>
      </c>
      <c r="J850" s="74" t="str">
        <f t="shared" si="153"/>
        <v>Electrification + Hydrogen</v>
      </c>
      <c r="K850" s="74" t="str">
        <f t="shared" si="153"/>
        <v>indst fuel type shifting</v>
      </c>
      <c r="L850" s="353">
        <f t="shared" si="153"/>
        <v>0</v>
      </c>
      <c r="M850" s="353">
        <f t="shared" si="153"/>
        <v>1</v>
      </c>
      <c r="N850" s="353">
        <f t="shared" si="153"/>
        <v>0.01</v>
      </c>
      <c r="O850" s="74" t="str">
        <f t="shared" si="153"/>
        <v>% of fuel shifted</v>
      </c>
      <c r="P850" s="450"/>
      <c r="Q850" s="74" t="str">
        <f t="shared" si="151"/>
        <v>industry-ag-main.html#fuel-switching</v>
      </c>
      <c r="R850" s="74" t="str">
        <f t="shared" si="151"/>
        <v>industry-elec-and-hydrogen.html</v>
      </c>
      <c r="S850" s="434"/>
      <c r="T850" s="53"/>
    </row>
    <row r="851" spans="1:20" ht="28.5">
      <c r="A851" s="74" t="str">
        <f t="shared" si="149"/>
        <v>Industry</v>
      </c>
      <c r="B851" s="74" t="str">
        <f t="shared" si="149"/>
        <v>Electrification + Hydrogen</v>
      </c>
      <c r="C851" s="74" t="str">
        <f t="shared" si="149"/>
        <v>Fraction of Industrial Fuel Use Shifted to Other Fuels</v>
      </c>
      <c r="D851" s="9" t="s">
        <v>3599</v>
      </c>
      <c r="E851" s="53" t="s">
        <v>3070</v>
      </c>
      <c r="F851" s="342" t="s">
        <v>3553</v>
      </c>
      <c r="G851" s="53" t="s">
        <v>3613</v>
      </c>
      <c r="H851" s="54">
        <v>1404</v>
      </c>
      <c r="I851" s="53" t="s">
        <v>47</v>
      </c>
      <c r="J851" s="74" t="str">
        <f t="shared" si="153"/>
        <v>Electrification + Hydrogen</v>
      </c>
      <c r="K851" s="74" t="str">
        <f t="shared" si="153"/>
        <v>indst fuel type shifting</v>
      </c>
      <c r="L851" s="353">
        <f t="shared" si="153"/>
        <v>0</v>
      </c>
      <c r="M851" s="353">
        <f t="shared" si="153"/>
        <v>1</v>
      </c>
      <c r="N851" s="353">
        <f t="shared" si="153"/>
        <v>0.01</v>
      </c>
      <c r="O851" s="74" t="str">
        <f t="shared" si="153"/>
        <v>% of fuel shifted</v>
      </c>
      <c r="P851" s="450"/>
      <c r="Q851" s="74" t="str">
        <f t="shared" si="151"/>
        <v>industry-ag-main.html#fuel-switching</v>
      </c>
      <c r="R851" s="74" t="str">
        <f t="shared" si="151"/>
        <v>industry-elec-and-hydrogen.html</v>
      </c>
      <c r="S851" s="434"/>
      <c r="T851" s="53"/>
    </row>
    <row r="852" spans="1:20" ht="28.5">
      <c r="A852" s="74" t="str">
        <f t="shared" si="149"/>
        <v>Industry</v>
      </c>
      <c r="B852" s="74" t="str">
        <f t="shared" si="149"/>
        <v>Electrification + Hydrogen</v>
      </c>
      <c r="C852" s="74" t="str">
        <f t="shared" si="149"/>
        <v>Fraction of Industrial Fuel Use Shifted to Other Fuels</v>
      </c>
      <c r="D852" s="9" t="s">
        <v>3599</v>
      </c>
      <c r="E852" s="53" t="s">
        <v>3071</v>
      </c>
      <c r="F852" s="342" t="s">
        <v>3553</v>
      </c>
      <c r="G852" s="53" t="s">
        <v>3614</v>
      </c>
      <c r="H852" s="54">
        <v>1405</v>
      </c>
      <c r="I852" s="53" t="s">
        <v>47</v>
      </c>
      <c r="J852" s="74" t="str">
        <f t="shared" si="153"/>
        <v>Electrification + Hydrogen</v>
      </c>
      <c r="K852" s="74" t="str">
        <f t="shared" si="153"/>
        <v>indst fuel type shifting</v>
      </c>
      <c r="L852" s="353">
        <f t="shared" si="153"/>
        <v>0</v>
      </c>
      <c r="M852" s="353">
        <f t="shared" si="153"/>
        <v>1</v>
      </c>
      <c r="N852" s="353">
        <f t="shared" si="153"/>
        <v>0.01</v>
      </c>
      <c r="O852" s="74" t="str">
        <f t="shared" si="153"/>
        <v>% of fuel shifted</v>
      </c>
      <c r="P852" s="450"/>
      <c r="Q852" s="74" t="str">
        <f t="shared" si="151"/>
        <v>industry-ag-main.html#fuel-switching</v>
      </c>
      <c r="R852" s="74" t="str">
        <f t="shared" si="151"/>
        <v>industry-elec-and-hydrogen.html</v>
      </c>
      <c r="S852" s="434"/>
      <c r="T852" s="53"/>
    </row>
    <row r="853" spans="1:20" ht="28.5">
      <c r="A853" s="74" t="str">
        <f t="shared" si="149"/>
        <v>Industry</v>
      </c>
      <c r="B853" s="74" t="str">
        <f t="shared" si="149"/>
        <v>Electrification + Hydrogen</v>
      </c>
      <c r="C853" s="74" t="str">
        <f t="shared" si="149"/>
        <v>Fraction of Industrial Fuel Use Shifted to Other Fuels</v>
      </c>
      <c r="D853" s="9" t="s">
        <v>3599</v>
      </c>
      <c r="E853" s="53" t="s">
        <v>3072</v>
      </c>
      <c r="F853" s="342" t="s">
        <v>3553</v>
      </c>
      <c r="G853" s="53" t="s">
        <v>3615</v>
      </c>
      <c r="H853" s="54">
        <v>1406</v>
      </c>
      <c r="I853" s="53" t="s">
        <v>47</v>
      </c>
      <c r="J853" s="74" t="str">
        <f t="shared" si="153"/>
        <v>Electrification + Hydrogen</v>
      </c>
      <c r="K853" s="74" t="str">
        <f t="shared" si="153"/>
        <v>indst fuel type shifting</v>
      </c>
      <c r="L853" s="353">
        <f t="shared" si="153"/>
        <v>0</v>
      </c>
      <c r="M853" s="353">
        <f t="shared" si="153"/>
        <v>1</v>
      </c>
      <c r="N853" s="353">
        <f t="shared" si="153"/>
        <v>0.01</v>
      </c>
      <c r="O853" s="74" t="str">
        <f t="shared" si="153"/>
        <v>% of fuel shifted</v>
      </c>
      <c r="P853" s="450"/>
      <c r="Q853" s="74" t="str">
        <f t="shared" si="151"/>
        <v>industry-ag-main.html#fuel-switching</v>
      </c>
      <c r="R853" s="74" t="str">
        <f t="shared" si="151"/>
        <v>industry-elec-and-hydrogen.html</v>
      </c>
      <c r="S853" s="434"/>
      <c r="T853" s="53"/>
    </row>
    <row r="854" spans="1:20" ht="114">
      <c r="A854" s="74" t="str">
        <f t="shared" si="149"/>
        <v>Industry</v>
      </c>
      <c r="B854" s="74" t="str">
        <f t="shared" si="149"/>
        <v>Electrification + Hydrogen</v>
      </c>
      <c r="C854" s="74" t="str">
        <f t="shared" si="149"/>
        <v>Fraction of Industrial Fuel Use Shifted to Other Fuels</v>
      </c>
      <c r="D854" s="9" t="s">
        <v>3599</v>
      </c>
      <c r="E854" s="53" t="s">
        <v>3069</v>
      </c>
      <c r="F854" s="342" t="s">
        <v>3553</v>
      </c>
      <c r="G854" s="53" t="s">
        <v>3616</v>
      </c>
      <c r="H854" s="54">
        <v>1407</v>
      </c>
      <c r="I854" s="53" t="s">
        <v>46</v>
      </c>
      <c r="J854" s="74" t="str">
        <f t="shared" si="153"/>
        <v>Electrification + Hydrogen</v>
      </c>
      <c r="K854" s="74" t="str">
        <f t="shared" si="153"/>
        <v>indst fuel type shifting</v>
      </c>
      <c r="L854" s="353">
        <f t="shared" si="153"/>
        <v>0</v>
      </c>
      <c r="M854" s="353">
        <f t="shared" si="153"/>
        <v>1</v>
      </c>
      <c r="N854" s="353">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4"/>
      <c r="T854" s="53"/>
    </row>
    <row r="855" spans="1:20" ht="114">
      <c r="A855" s="74" t="str">
        <f t="shared" si="149"/>
        <v>Industry</v>
      </c>
      <c r="B855" s="74" t="str">
        <f t="shared" si="149"/>
        <v>Electrification + Hydrogen</v>
      </c>
      <c r="C855" s="74" t="str">
        <f t="shared" si="149"/>
        <v>Fraction of Industrial Fuel Use Shifted to Other Fuels</v>
      </c>
      <c r="D855" s="9" t="s">
        <v>3600</v>
      </c>
      <c r="E855" s="53" t="s">
        <v>2631</v>
      </c>
      <c r="F855" s="342" t="s">
        <v>3554</v>
      </c>
      <c r="G855" s="53" t="s">
        <v>3607</v>
      </c>
      <c r="H855" s="54">
        <v>1408</v>
      </c>
      <c r="I855" s="53" t="s">
        <v>46</v>
      </c>
      <c r="J855" s="74" t="str">
        <f t="shared" si="153"/>
        <v>Electrification + Hydrogen</v>
      </c>
      <c r="K855" s="74" t="str">
        <f t="shared" si="153"/>
        <v>indst fuel type shifting</v>
      </c>
      <c r="L855" s="353">
        <f t="shared" si="153"/>
        <v>0</v>
      </c>
      <c r="M855" s="353">
        <f t="shared" si="153"/>
        <v>1</v>
      </c>
      <c r="N855" s="353">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4"/>
      <c r="T855" s="53"/>
    </row>
    <row r="856" spans="1:20" ht="28.5">
      <c r="A856" s="74" t="str">
        <f t="shared" si="149"/>
        <v>Industry</v>
      </c>
      <c r="B856" s="74" t="str">
        <f t="shared" si="149"/>
        <v>Electrification + Hydrogen</v>
      </c>
      <c r="C856" s="74" t="str">
        <f t="shared" si="149"/>
        <v>Fraction of Industrial Fuel Use Shifted to Other Fuels</v>
      </c>
      <c r="D856" s="9" t="s">
        <v>3600</v>
      </c>
      <c r="E856" s="53" t="s">
        <v>2632</v>
      </c>
      <c r="F856" s="342" t="s">
        <v>3554</v>
      </c>
      <c r="G856" s="53" t="s">
        <v>3608</v>
      </c>
      <c r="H856" s="54">
        <v>1409</v>
      </c>
      <c r="I856" s="53" t="s">
        <v>47</v>
      </c>
      <c r="J856" s="74" t="str">
        <f t="shared" si="153"/>
        <v>Electrification + Hydrogen</v>
      </c>
      <c r="K856" s="74" t="str">
        <f t="shared" si="153"/>
        <v>indst fuel type shifting</v>
      </c>
      <c r="L856" s="353">
        <f t="shared" si="153"/>
        <v>0</v>
      </c>
      <c r="M856" s="353">
        <f t="shared" si="153"/>
        <v>1</v>
      </c>
      <c r="N856" s="353">
        <f t="shared" si="153"/>
        <v>0.01</v>
      </c>
      <c r="O856" s="74" t="str">
        <f t="shared" si="153"/>
        <v>% of fuel shifted</v>
      </c>
      <c r="P856" s="450"/>
      <c r="Q856" s="74" t="str">
        <f t="shared" si="151"/>
        <v>industry-ag-main.html#fuel-switching</v>
      </c>
      <c r="R856" s="74" t="str">
        <f t="shared" si="151"/>
        <v>industry-elec-and-hydrogen.html</v>
      </c>
      <c r="S856" s="434"/>
      <c r="T856" s="53"/>
    </row>
    <row r="857" spans="1:20" ht="28.5">
      <c r="A857" s="74" t="str">
        <f t="shared" si="149"/>
        <v>Industry</v>
      </c>
      <c r="B857" s="74" t="str">
        <f t="shared" si="149"/>
        <v>Electrification + Hydrogen</v>
      </c>
      <c r="C857" s="74" t="str">
        <f t="shared" si="149"/>
        <v>Fraction of Industrial Fuel Use Shifted to Other Fuels</v>
      </c>
      <c r="D857" s="9" t="s">
        <v>3600</v>
      </c>
      <c r="E857" s="53" t="s">
        <v>2633</v>
      </c>
      <c r="F857" s="342" t="s">
        <v>3554</v>
      </c>
      <c r="G857" s="53" t="s">
        <v>3609</v>
      </c>
      <c r="H857" s="54">
        <v>1410</v>
      </c>
      <c r="I857" s="53" t="s">
        <v>47</v>
      </c>
      <c r="J857" s="74" t="str">
        <f t="shared" si="153"/>
        <v>Electrification + Hydrogen</v>
      </c>
      <c r="K857" s="74" t="str">
        <f t="shared" si="153"/>
        <v>indst fuel type shifting</v>
      </c>
      <c r="L857" s="353">
        <f t="shared" si="153"/>
        <v>0</v>
      </c>
      <c r="M857" s="353">
        <f t="shared" si="153"/>
        <v>1</v>
      </c>
      <c r="N857" s="353">
        <f t="shared" si="153"/>
        <v>0.01</v>
      </c>
      <c r="O857" s="74" t="str">
        <f t="shared" si="153"/>
        <v>% of fuel shifted</v>
      </c>
      <c r="P857" s="450"/>
      <c r="Q857" s="74" t="str">
        <f t="shared" si="151"/>
        <v>industry-ag-main.html#fuel-switching</v>
      </c>
      <c r="R857" s="74" t="str">
        <f t="shared" si="151"/>
        <v>industry-elec-and-hydrogen.html</v>
      </c>
      <c r="S857" s="434"/>
      <c r="T857" s="53"/>
    </row>
    <row r="858" spans="1:20" ht="28.5">
      <c r="A858" s="74" t="str">
        <f t="shared" si="149"/>
        <v>Industry</v>
      </c>
      <c r="B858" s="74" t="str">
        <f t="shared" si="149"/>
        <v>Electrification + Hydrogen</v>
      </c>
      <c r="C858" s="74" t="str">
        <f t="shared" si="149"/>
        <v>Fraction of Industrial Fuel Use Shifted to Other Fuels</v>
      </c>
      <c r="D858" s="9" t="s">
        <v>3600</v>
      </c>
      <c r="E858" s="53" t="s">
        <v>2634</v>
      </c>
      <c r="F858" s="342" t="s">
        <v>3554</v>
      </c>
      <c r="G858" s="53" t="s">
        <v>3610</v>
      </c>
      <c r="H858" s="54">
        <v>1411</v>
      </c>
      <c r="I858" s="53" t="s">
        <v>47</v>
      </c>
      <c r="J858" s="74" t="str">
        <f t="shared" si="153"/>
        <v>Electrification + Hydrogen</v>
      </c>
      <c r="K858" s="74" t="str">
        <f t="shared" si="153"/>
        <v>indst fuel type shifting</v>
      </c>
      <c r="L858" s="353">
        <f t="shared" si="153"/>
        <v>0</v>
      </c>
      <c r="M858" s="353">
        <f t="shared" si="153"/>
        <v>1</v>
      </c>
      <c r="N858" s="353">
        <f t="shared" si="153"/>
        <v>0.01</v>
      </c>
      <c r="O858" s="74" t="str">
        <f t="shared" si="153"/>
        <v>% of fuel shifted</v>
      </c>
      <c r="P858" s="450"/>
      <c r="Q858" s="74" t="str">
        <f t="shared" si="151"/>
        <v>industry-ag-main.html#fuel-switching</v>
      </c>
      <c r="R858" s="74" t="str">
        <f t="shared" si="151"/>
        <v>industry-elec-and-hydrogen.html</v>
      </c>
      <c r="S858" s="434"/>
      <c r="T858" s="53"/>
    </row>
    <row r="859" spans="1:20" ht="28.5">
      <c r="A859" s="74" t="str">
        <f t="shared" si="149"/>
        <v>Industry</v>
      </c>
      <c r="B859" s="74" t="str">
        <f t="shared" si="149"/>
        <v>Electrification + Hydrogen</v>
      </c>
      <c r="C859" s="74" t="str">
        <f t="shared" si="149"/>
        <v>Fraction of Industrial Fuel Use Shifted to Other Fuels</v>
      </c>
      <c r="D859" s="9" t="s">
        <v>3600</v>
      </c>
      <c r="E859" s="53" t="s">
        <v>2635</v>
      </c>
      <c r="F859" s="342" t="s">
        <v>3554</v>
      </c>
      <c r="G859" s="53" t="s">
        <v>3611</v>
      </c>
      <c r="H859" s="54">
        <v>1412</v>
      </c>
      <c r="I859" s="53" t="s">
        <v>47</v>
      </c>
      <c r="J859" s="74" t="str">
        <f t="shared" si="153"/>
        <v>Electrification + Hydrogen</v>
      </c>
      <c r="K859" s="74" t="str">
        <f t="shared" si="153"/>
        <v>indst fuel type shifting</v>
      </c>
      <c r="L859" s="353">
        <f t="shared" si="153"/>
        <v>0</v>
      </c>
      <c r="M859" s="353">
        <f t="shared" si="153"/>
        <v>1</v>
      </c>
      <c r="N859" s="353">
        <f t="shared" si="153"/>
        <v>0.01</v>
      </c>
      <c r="O859" s="74" t="str">
        <f t="shared" si="153"/>
        <v>% of fuel shifted</v>
      </c>
      <c r="P859" s="450"/>
      <c r="Q859" s="74" t="str">
        <f t="shared" si="151"/>
        <v>industry-ag-main.html#fuel-switching</v>
      </c>
      <c r="R859" s="74" t="str">
        <f t="shared" si="151"/>
        <v>industry-elec-and-hydrogen.html</v>
      </c>
      <c r="S859" s="434"/>
      <c r="T859" s="53"/>
    </row>
    <row r="860" spans="1:20" ht="28.5">
      <c r="A860" s="74" t="str">
        <f t="shared" si="149"/>
        <v>Industry</v>
      </c>
      <c r="B860" s="74" t="str">
        <f t="shared" si="149"/>
        <v>Electrification + Hydrogen</v>
      </c>
      <c r="C860" s="74" t="str">
        <f t="shared" si="149"/>
        <v>Fraction of Industrial Fuel Use Shifted to Other Fuels</v>
      </c>
      <c r="D860" s="9" t="s">
        <v>3600</v>
      </c>
      <c r="E860" s="53" t="s">
        <v>2636</v>
      </c>
      <c r="F860" s="342" t="s">
        <v>3554</v>
      </c>
      <c r="G860" s="53" t="s">
        <v>3612</v>
      </c>
      <c r="H860" s="54">
        <v>1413</v>
      </c>
      <c r="I860" s="53" t="s">
        <v>47</v>
      </c>
      <c r="J860" s="74" t="str">
        <f t="shared" si="153"/>
        <v>Electrification + Hydrogen</v>
      </c>
      <c r="K860" s="74" t="str">
        <f t="shared" si="153"/>
        <v>indst fuel type shifting</v>
      </c>
      <c r="L860" s="353">
        <f t="shared" si="153"/>
        <v>0</v>
      </c>
      <c r="M860" s="353">
        <f t="shared" si="153"/>
        <v>1</v>
      </c>
      <c r="N860" s="353">
        <f t="shared" si="153"/>
        <v>0.01</v>
      </c>
      <c r="O860" s="74" t="str">
        <f t="shared" si="153"/>
        <v>% of fuel shifted</v>
      </c>
      <c r="P860" s="450"/>
      <c r="Q860" s="74" t="str">
        <f t="shared" si="151"/>
        <v>industry-ag-main.html#fuel-switching</v>
      </c>
      <c r="R860" s="74" t="str">
        <f t="shared" si="151"/>
        <v>industry-elec-and-hydrogen.html</v>
      </c>
      <c r="S860" s="434"/>
      <c r="T860" s="53"/>
    </row>
    <row r="861" spans="1:20" ht="28.5">
      <c r="A861" s="74" t="str">
        <f t="shared" si="149"/>
        <v>Industry</v>
      </c>
      <c r="B861" s="74" t="str">
        <f t="shared" si="149"/>
        <v>Electrification + Hydrogen</v>
      </c>
      <c r="C861" s="74" t="str">
        <f t="shared" si="149"/>
        <v>Fraction of Industrial Fuel Use Shifted to Other Fuels</v>
      </c>
      <c r="D861" s="9" t="s">
        <v>3600</v>
      </c>
      <c r="E861" s="53" t="s">
        <v>3070</v>
      </c>
      <c r="F861" s="342" t="s">
        <v>3554</v>
      </c>
      <c r="G861" s="53" t="s">
        <v>3613</v>
      </c>
      <c r="H861" s="54">
        <v>1414</v>
      </c>
      <c r="I861" s="53" t="s">
        <v>47</v>
      </c>
      <c r="J861" s="74" t="str">
        <f t="shared" si="153"/>
        <v>Electrification + Hydrogen</v>
      </c>
      <c r="K861" s="74" t="str">
        <f t="shared" si="153"/>
        <v>indst fuel type shifting</v>
      </c>
      <c r="L861" s="353">
        <f t="shared" si="153"/>
        <v>0</v>
      </c>
      <c r="M861" s="353">
        <f t="shared" si="153"/>
        <v>1</v>
      </c>
      <c r="N861" s="353">
        <f t="shared" si="153"/>
        <v>0.01</v>
      </c>
      <c r="O861" s="74" t="str">
        <f t="shared" si="153"/>
        <v>% of fuel shifted</v>
      </c>
      <c r="P861" s="450"/>
      <c r="Q861" s="74" t="str">
        <f t="shared" si="151"/>
        <v>industry-ag-main.html#fuel-switching</v>
      </c>
      <c r="R861" s="74" t="str">
        <f t="shared" si="151"/>
        <v>industry-elec-and-hydrogen.html</v>
      </c>
      <c r="S861" s="434"/>
      <c r="T861" s="53"/>
    </row>
    <row r="862" spans="1:20" ht="28.5">
      <c r="A862" s="74" t="str">
        <f t="shared" si="149"/>
        <v>Industry</v>
      </c>
      <c r="B862" s="74" t="str">
        <f t="shared" si="149"/>
        <v>Electrification + Hydrogen</v>
      </c>
      <c r="C862" s="74" t="str">
        <f t="shared" si="149"/>
        <v>Fraction of Industrial Fuel Use Shifted to Other Fuels</v>
      </c>
      <c r="D862" s="9" t="s">
        <v>3600</v>
      </c>
      <c r="E862" s="53" t="s">
        <v>3071</v>
      </c>
      <c r="F862" s="342" t="s">
        <v>3554</v>
      </c>
      <c r="G862" s="53" t="s">
        <v>3614</v>
      </c>
      <c r="H862" s="54">
        <v>1415</v>
      </c>
      <c r="I862" s="53" t="s">
        <v>47</v>
      </c>
      <c r="J862" s="74" t="str">
        <f t="shared" si="153"/>
        <v>Electrification + Hydrogen</v>
      </c>
      <c r="K862" s="74" t="str">
        <f t="shared" si="153"/>
        <v>indst fuel type shifting</v>
      </c>
      <c r="L862" s="353">
        <f t="shared" si="153"/>
        <v>0</v>
      </c>
      <c r="M862" s="353">
        <f t="shared" si="153"/>
        <v>1</v>
      </c>
      <c r="N862" s="353">
        <f t="shared" si="153"/>
        <v>0.01</v>
      </c>
      <c r="O862" s="74" t="str">
        <f t="shared" si="153"/>
        <v>% of fuel shifted</v>
      </c>
      <c r="P862" s="450"/>
      <c r="Q862" s="74" t="str">
        <f t="shared" si="151"/>
        <v>industry-ag-main.html#fuel-switching</v>
      </c>
      <c r="R862" s="74" t="str">
        <f t="shared" si="151"/>
        <v>industry-elec-and-hydrogen.html</v>
      </c>
      <c r="S862" s="434"/>
      <c r="T862" s="53"/>
    </row>
    <row r="863" spans="1:20" ht="28.5">
      <c r="A863" s="74" t="str">
        <f t="shared" si="149"/>
        <v>Industry</v>
      </c>
      <c r="B863" s="74" t="str">
        <f t="shared" si="149"/>
        <v>Electrification + Hydrogen</v>
      </c>
      <c r="C863" s="74" t="str">
        <f t="shared" si="149"/>
        <v>Fraction of Industrial Fuel Use Shifted to Other Fuels</v>
      </c>
      <c r="D863" s="9" t="s">
        <v>3600</v>
      </c>
      <c r="E863" s="53" t="s">
        <v>3072</v>
      </c>
      <c r="F863" s="342" t="s">
        <v>3554</v>
      </c>
      <c r="G863" s="53" t="s">
        <v>3615</v>
      </c>
      <c r="H863" s="54">
        <v>1416</v>
      </c>
      <c r="I863" s="53" t="s">
        <v>47</v>
      </c>
      <c r="J863" s="74" t="str">
        <f t="shared" si="153"/>
        <v>Electrification + Hydrogen</v>
      </c>
      <c r="K863" s="74" t="str">
        <f t="shared" si="153"/>
        <v>indst fuel type shifting</v>
      </c>
      <c r="L863" s="353">
        <f t="shared" si="153"/>
        <v>0</v>
      </c>
      <c r="M863" s="353">
        <f t="shared" ref="J863:P904" si="158">M$655</f>
        <v>1</v>
      </c>
      <c r="N863" s="353">
        <f t="shared" si="158"/>
        <v>0.01</v>
      </c>
      <c r="O863" s="74" t="str">
        <f t="shared" si="158"/>
        <v>% of fuel shifted</v>
      </c>
      <c r="P863" s="450"/>
      <c r="Q863" s="74" t="str">
        <f t="shared" si="151"/>
        <v>industry-ag-main.html#fuel-switching</v>
      </c>
      <c r="R863" s="74" t="str">
        <f t="shared" si="151"/>
        <v>industry-elec-and-hydrogen.html</v>
      </c>
      <c r="S863" s="434"/>
      <c r="T863" s="53"/>
    </row>
    <row r="864" spans="1:20" ht="114">
      <c r="A864" s="74" t="str">
        <f t="shared" ref="A864:C904" si="159">A$655</f>
        <v>Industry</v>
      </c>
      <c r="B864" s="74" t="str">
        <f t="shared" si="159"/>
        <v>Electrification + Hydrogen</v>
      </c>
      <c r="C864" s="74" t="str">
        <f t="shared" si="159"/>
        <v>Fraction of Industrial Fuel Use Shifted to Other Fuels</v>
      </c>
      <c r="D864" s="9" t="s">
        <v>3600</v>
      </c>
      <c r="E864" s="53" t="s">
        <v>3069</v>
      </c>
      <c r="F864" s="342" t="s">
        <v>3554</v>
      </c>
      <c r="G864" s="53" t="s">
        <v>3616</v>
      </c>
      <c r="H864" s="54">
        <v>1417</v>
      </c>
      <c r="I864" s="53" t="s">
        <v>46</v>
      </c>
      <c r="J864" s="74" t="str">
        <f t="shared" si="158"/>
        <v>Electrification + Hydrogen</v>
      </c>
      <c r="K864" s="74" t="str">
        <f t="shared" si="158"/>
        <v>indst fuel type shifting</v>
      </c>
      <c r="L864" s="353">
        <f t="shared" si="158"/>
        <v>0</v>
      </c>
      <c r="M864" s="353">
        <f t="shared" si="158"/>
        <v>1</v>
      </c>
      <c r="N864" s="353">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4"/>
      <c r="T864" s="53"/>
    </row>
    <row r="865" spans="1:20" ht="114">
      <c r="A865" s="74" t="str">
        <f t="shared" si="159"/>
        <v>Industry</v>
      </c>
      <c r="B865" s="74" t="str">
        <f t="shared" si="159"/>
        <v>Electrification + Hydrogen</v>
      </c>
      <c r="C865" s="74" t="str">
        <f t="shared" si="159"/>
        <v>Fraction of Industrial Fuel Use Shifted to Other Fuels</v>
      </c>
      <c r="D865" s="9" t="s">
        <v>3601</v>
      </c>
      <c r="E865" s="53" t="s">
        <v>2631</v>
      </c>
      <c r="F865" s="342" t="s">
        <v>3555</v>
      </c>
      <c r="G865" s="53" t="s">
        <v>3607</v>
      </c>
      <c r="H865" s="54">
        <v>1418</v>
      </c>
      <c r="I865" s="53" t="s">
        <v>46</v>
      </c>
      <c r="J865" s="74" t="str">
        <f t="shared" si="158"/>
        <v>Electrification + Hydrogen</v>
      </c>
      <c r="K865" s="74" t="str">
        <f t="shared" si="158"/>
        <v>indst fuel type shifting</v>
      </c>
      <c r="L865" s="353">
        <f t="shared" si="158"/>
        <v>0</v>
      </c>
      <c r="M865" s="353">
        <f t="shared" si="158"/>
        <v>1</v>
      </c>
      <c r="N865" s="353">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4"/>
      <c r="T865" s="53"/>
    </row>
    <row r="866" spans="1:20" ht="28.5">
      <c r="A866" s="74" t="str">
        <f t="shared" si="159"/>
        <v>Industry</v>
      </c>
      <c r="B866" s="74" t="str">
        <f t="shared" si="159"/>
        <v>Electrification + Hydrogen</v>
      </c>
      <c r="C866" s="74" t="str">
        <f t="shared" si="159"/>
        <v>Fraction of Industrial Fuel Use Shifted to Other Fuels</v>
      </c>
      <c r="D866" s="9" t="s">
        <v>3601</v>
      </c>
      <c r="E866" s="53" t="s">
        <v>2632</v>
      </c>
      <c r="F866" s="342" t="s">
        <v>3555</v>
      </c>
      <c r="G866" s="53" t="s">
        <v>3608</v>
      </c>
      <c r="H866" s="54">
        <v>1419</v>
      </c>
      <c r="I866" s="53" t="s">
        <v>47</v>
      </c>
      <c r="J866" s="74" t="str">
        <f t="shared" si="158"/>
        <v>Electrification + Hydrogen</v>
      </c>
      <c r="K866" s="74" t="str">
        <f t="shared" si="158"/>
        <v>indst fuel type shifting</v>
      </c>
      <c r="L866" s="353">
        <f t="shared" si="158"/>
        <v>0</v>
      </c>
      <c r="M866" s="353">
        <f t="shared" si="158"/>
        <v>1</v>
      </c>
      <c r="N866" s="353">
        <f t="shared" si="158"/>
        <v>0.01</v>
      </c>
      <c r="O866" s="74" t="str">
        <f t="shared" si="158"/>
        <v>% of fuel shifted</v>
      </c>
      <c r="P866" s="450"/>
      <c r="Q866" s="74" t="str">
        <f t="shared" si="151"/>
        <v>industry-ag-main.html#fuel-switching</v>
      </c>
      <c r="R866" s="74" t="str">
        <f t="shared" si="151"/>
        <v>industry-elec-and-hydrogen.html</v>
      </c>
      <c r="S866" s="434"/>
      <c r="T866" s="53"/>
    </row>
    <row r="867" spans="1:20" ht="28.5">
      <c r="A867" s="74" t="str">
        <f t="shared" si="159"/>
        <v>Industry</v>
      </c>
      <c r="B867" s="74" t="str">
        <f t="shared" si="159"/>
        <v>Electrification + Hydrogen</v>
      </c>
      <c r="C867" s="74" t="str">
        <f t="shared" si="159"/>
        <v>Fraction of Industrial Fuel Use Shifted to Other Fuels</v>
      </c>
      <c r="D867" s="9" t="s">
        <v>3601</v>
      </c>
      <c r="E867" s="53" t="s">
        <v>2633</v>
      </c>
      <c r="F867" s="342" t="s">
        <v>3555</v>
      </c>
      <c r="G867" s="53" t="s">
        <v>3609</v>
      </c>
      <c r="H867" s="54">
        <v>1420</v>
      </c>
      <c r="I867" s="53" t="s">
        <v>47</v>
      </c>
      <c r="J867" s="74" t="str">
        <f t="shared" si="158"/>
        <v>Electrification + Hydrogen</v>
      </c>
      <c r="K867" s="74" t="str">
        <f t="shared" si="158"/>
        <v>indst fuel type shifting</v>
      </c>
      <c r="L867" s="353">
        <f t="shared" si="158"/>
        <v>0</v>
      </c>
      <c r="M867" s="353">
        <f t="shared" si="158"/>
        <v>1</v>
      </c>
      <c r="N867" s="353">
        <f t="shared" si="158"/>
        <v>0.01</v>
      </c>
      <c r="O867" s="74" t="str">
        <f t="shared" si="158"/>
        <v>% of fuel shifted</v>
      </c>
      <c r="P867" s="450"/>
      <c r="Q867" s="74" t="str">
        <f t="shared" si="151"/>
        <v>industry-ag-main.html#fuel-switching</v>
      </c>
      <c r="R867" s="74" t="str">
        <f t="shared" si="151"/>
        <v>industry-elec-and-hydrogen.html</v>
      </c>
      <c r="S867" s="434"/>
      <c r="T867" s="53"/>
    </row>
    <row r="868" spans="1:20" ht="28.5">
      <c r="A868" s="74" t="str">
        <f t="shared" si="159"/>
        <v>Industry</v>
      </c>
      <c r="B868" s="74" t="str">
        <f t="shared" si="159"/>
        <v>Electrification + Hydrogen</v>
      </c>
      <c r="C868" s="74" t="str">
        <f t="shared" si="159"/>
        <v>Fraction of Industrial Fuel Use Shifted to Other Fuels</v>
      </c>
      <c r="D868" s="9" t="s">
        <v>3601</v>
      </c>
      <c r="E868" s="53" t="s">
        <v>2634</v>
      </c>
      <c r="F868" s="342" t="s">
        <v>3555</v>
      </c>
      <c r="G868" s="53" t="s">
        <v>3610</v>
      </c>
      <c r="H868" s="54">
        <v>1421</v>
      </c>
      <c r="I868" s="53" t="s">
        <v>47</v>
      </c>
      <c r="J868" s="74" t="str">
        <f t="shared" si="158"/>
        <v>Electrification + Hydrogen</v>
      </c>
      <c r="K868" s="74" t="str">
        <f t="shared" si="158"/>
        <v>indst fuel type shifting</v>
      </c>
      <c r="L868" s="353">
        <f t="shared" si="158"/>
        <v>0</v>
      </c>
      <c r="M868" s="353">
        <f t="shared" si="158"/>
        <v>1</v>
      </c>
      <c r="N868" s="353">
        <f t="shared" si="158"/>
        <v>0.01</v>
      </c>
      <c r="O868" s="74" t="str">
        <f t="shared" si="158"/>
        <v>% of fuel shifted</v>
      </c>
      <c r="P868" s="450"/>
      <c r="Q868" s="74" t="str">
        <f t="shared" si="151"/>
        <v>industry-ag-main.html#fuel-switching</v>
      </c>
      <c r="R868" s="74" t="str">
        <f t="shared" si="151"/>
        <v>industry-elec-and-hydrogen.html</v>
      </c>
      <c r="S868" s="434"/>
      <c r="T868" s="53"/>
    </row>
    <row r="869" spans="1:20" ht="28.5">
      <c r="A869" s="74" t="str">
        <f t="shared" si="159"/>
        <v>Industry</v>
      </c>
      <c r="B869" s="74" t="str">
        <f t="shared" si="159"/>
        <v>Electrification + Hydrogen</v>
      </c>
      <c r="C869" s="74" t="str">
        <f t="shared" si="159"/>
        <v>Fraction of Industrial Fuel Use Shifted to Other Fuels</v>
      </c>
      <c r="D869" s="9" t="s">
        <v>3601</v>
      </c>
      <c r="E869" s="53" t="s">
        <v>2635</v>
      </c>
      <c r="F869" s="342" t="s">
        <v>3555</v>
      </c>
      <c r="G869" s="53" t="s">
        <v>3611</v>
      </c>
      <c r="H869" s="54">
        <v>1422</v>
      </c>
      <c r="I869" s="53" t="s">
        <v>47</v>
      </c>
      <c r="J869" s="74" t="str">
        <f t="shared" si="158"/>
        <v>Electrification + Hydrogen</v>
      </c>
      <c r="K869" s="74" t="str">
        <f t="shared" si="158"/>
        <v>indst fuel type shifting</v>
      </c>
      <c r="L869" s="353">
        <f t="shared" si="158"/>
        <v>0</v>
      </c>
      <c r="M869" s="353">
        <f t="shared" si="158"/>
        <v>1</v>
      </c>
      <c r="N869" s="353">
        <f t="shared" si="158"/>
        <v>0.01</v>
      </c>
      <c r="O869" s="74" t="str">
        <f t="shared" si="158"/>
        <v>% of fuel shifted</v>
      </c>
      <c r="P869" s="450"/>
      <c r="Q869" s="74" t="str">
        <f t="shared" si="151"/>
        <v>industry-ag-main.html#fuel-switching</v>
      </c>
      <c r="R869" s="74" t="str">
        <f t="shared" si="151"/>
        <v>industry-elec-and-hydrogen.html</v>
      </c>
      <c r="S869" s="434"/>
      <c r="T869" s="53"/>
    </row>
    <row r="870" spans="1:20" ht="28.5">
      <c r="A870" s="74" t="str">
        <f t="shared" si="159"/>
        <v>Industry</v>
      </c>
      <c r="B870" s="74" t="str">
        <f t="shared" si="159"/>
        <v>Electrification + Hydrogen</v>
      </c>
      <c r="C870" s="74" t="str">
        <f t="shared" si="159"/>
        <v>Fraction of Industrial Fuel Use Shifted to Other Fuels</v>
      </c>
      <c r="D870" s="9" t="s">
        <v>3601</v>
      </c>
      <c r="E870" s="53" t="s">
        <v>2636</v>
      </c>
      <c r="F870" s="342" t="s">
        <v>3555</v>
      </c>
      <c r="G870" s="53" t="s">
        <v>3612</v>
      </c>
      <c r="H870" s="54">
        <v>1423</v>
      </c>
      <c r="I870" s="53" t="s">
        <v>47</v>
      </c>
      <c r="J870" s="74" t="str">
        <f t="shared" si="158"/>
        <v>Electrification + Hydrogen</v>
      </c>
      <c r="K870" s="74" t="str">
        <f t="shared" si="158"/>
        <v>indst fuel type shifting</v>
      </c>
      <c r="L870" s="353">
        <f t="shared" si="158"/>
        <v>0</v>
      </c>
      <c r="M870" s="353">
        <f t="shared" si="158"/>
        <v>1</v>
      </c>
      <c r="N870" s="353">
        <f t="shared" si="158"/>
        <v>0.01</v>
      </c>
      <c r="O870" s="74" t="str">
        <f t="shared" si="158"/>
        <v>% of fuel shifted</v>
      </c>
      <c r="P870" s="450"/>
      <c r="Q870" s="74" t="str">
        <f t="shared" si="151"/>
        <v>industry-ag-main.html#fuel-switching</v>
      </c>
      <c r="R870" s="74" t="str">
        <f t="shared" si="151"/>
        <v>industry-elec-and-hydrogen.html</v>
      </c>
      <c r="S870" s="434"/>
      <c r="T870" s="53"/>
    </row>
    <row r="871" spans="1:20" ht="28.5">
      <c r="A871" s="74" t="str">
        <f t="shared" si="159"/>
        <v>Industry</v>
      </c>
      <c r="B871" s="74" t="str">
        <f t="shared" si="159"/>
        <v>Electrification + Hydrogen</v>
      </c>
      <c r="C871" s="74" t="str">
        <f t="shared" si="159"/>
        <v>Fraction of Industrial Fuel Use Shifted to Other Fuels</v>
      </c>
      <c r="D871" s="9" t="s">
        <v>3601</v>
      </c>
      <c r="E871" s="53" t="s">
        <v>3070</v>
      </c>
      <c r="F871" s="342" t="s">
        <v>3555</v>
      </c>
      <c r="G871" s="53" t="s">
        <v>3613</v>
      </c>
      <c r="H871" s="54">
        <v>1424</v>
      </c>
      <c r="I871" s="53" t="s">
        <v>47</v>
      </c>
      <c r="J871" s="74" t="str">
        <f t="shared" si="158"/>
        <v>Electrification + Hydrogen</v>
      </c>
      <c r="K871" s="74" t="str">
        <f t="shared" si="158"/>
        <v>indst fuel type shifting</v>
      </c>
      <c r="L871" s="353">
        <f t="shared" si="158"/>
        <v>0</v>
      </c>
      <c r="M871" s="353">
        <f t="shared" si="158"/>
        <v>1</v>
      </c>
      <c r="N871" s="353">
        <f t="shared" si="158"/>
        <v>0.01</v>
      </c>
      <c r="O871" s="74" t="str">
        <f t="shared" si="158"/>
        <v>% of fuel shifted</v>
      </c>
      <c r="P871" s="450"/>
      <c r="Q871" s="74" t="str">
        <f t="shared" si="151"/>
        <v>industry-ag-main.html#fuel-switching</v>
      </c>
      <c r="R871" s="74" t="str">
        <f t="shared" si="151"/>
        <v>industry-elec-and-hydrogen.html</v>
      </c>
      <c r="S871" s="434"/>
      <c r="T871" s="53"/>
    </row>
    <row r="872" spans="1:20" ht="28.5">
      <c r="A872" s="74" t="str">
        <f t="shared" si="159"/>
        <v>Industry</v>
      </c>
      <c r="B872" s="74" t="str">
        <f t="shared" si="159"/>
        <v>Electrification + Hydrogen</v>
      </c>
      <c r="C872" s="74" t="str">
        <f t="shared" si="159"/>
        <v>Fraction of Industrial Fuel Use Shifted to Other Fuels</v>
      </c>
      <c r="D872" s="9" t="s">
        <v>3601</v>
      </c>
      <c r="E872" s="53" t="s">
        <v>3071</v>
      </c>
      <c r="F872" s="342" t="s">
        <v>3555</v>
      </c>
      <c r="G872" s="53" t="s">
        <v>3614</v>
      </c>
      <c r="H872" s="54">
        <v>1425</v>
      </c>
      <c r="I872" s="53" t="s">
        <v>47</v>
      </c>
      <c r="J872" s="74" t="str">
        <f t="shared" si="158"/>
        <v>Electrification + Hydrogen</v>
      </c>
      <c r="K872" s="74" t="str">
        <f t="shared" si="158"/>
        <v>indst fuel type shifting</v>
      </c>
      <c r="L872" s="353">
        <f t="shared" si="158"/>
        <v>0</v>
      </c>
      <c r="M872" s="353">
        <f t="shared" si="158"/>
        <v>1</v>
      </c>
      <c r="N872" s="353">
        <f t="shared" si="158"/>
        <v>0.01</v>
      </c>
      <c r="O872" s="74" t="str">
        <f t="shared" si="158"/>
        <v>% of fuel shifted</v>
      </c>
      <c r="P872" s="450"/>
      <c r="Q872" s="74" t="str">
        <f t="shared" si="151"/>
        <v>industry-ag-main.html#fuel-switching</v>
      </c>
      <c r="R872" s="74" t="str">
        <f t="shared" si="151"/>
        <v>industry-elec-and-hydrogen.html</v>
      </c>
      <c r="S872" s="434"/>
      <c r="T872" s="53"/>
    </row>
    <row r="873" spans="1:20" ht="28.5">
      <c r="A873" s="74" t="str">
        <f t="shared" si="159"/>
        <v>Industry</v>
      </c>
      <c r="B873" s="74" t="str">
        <f t="shared" si="159"/>
        <v>Electrification + Hydrogen</v>
      </c>
      <c r="C873" s="74" t="str">
        <f t="shared" si="159"/>
        <v>Fraction of Industrial Fuel Use Shifted to Other Fuels</v>
      </c>
      <c r="D873" s="9" t="s">
        <v>3601</v>
      </c>
      <c r="E873" s="53" t="s">
        <v>3072</v>
      </c>
      <c r="F873" s="342" t="s">
        <v>3555</v>
      </c>
      <c r="G873" s="53" t="s">
        <v>3615</v>
      </c>
      <c r="H873" s="54">
        <v>1426</v>
      </c>
      <c r="I873" s="53" t="s">
        <v>47</v>
      </c>
      <c r="J873" s="74" t="str">
        <f t="shared" si="158"/>
        <v>Electrification + Hydrogen</v>
      </c>
      <c r="K873" s="74" t="str">
        <f t="shared" si="158"/>
        <v>indst fuel type shifting</v>
      </c>
      <c r="L873" s="353">
        <f t="shared" si="158"/>
        <v>0</v>
      </c>
      <c r="M873" s="353">
        <f t="shared" si="158"/>
        <v>1</v>
      </c>
      <c r="N873" s="353">
        <f t="shared" si="158"/>
        <v>0.01</v>
      </c>
      <c r="O873" s="74" t="str">
        <f t="shared" si="158"/>
        <v>% of fuel shifted</v>
      </c>
      <c r="P873" s="450"/>
      <c r="Q873" s="74" t="str">
        <f t="shared" si="151"/>
        <v>industry-ag-main.html#fuel-switching</v>
      </c>
      <c r="R873" s="74" t="str">
        <f t="shared" si="151"/>
        <v>industry-elec-and-hydrogen.html</v>
      </c>
      <c r="S873" s="434"/>
      <c r="T873" s="53"/>
    </row>
    <row r="874" spans="1:20" ht="114">
      <c r="A874" s="74" t="str">
        <f t="shared" si="159"/>
        <v>Industry</v>
      </c>
      <c r="B874" s="74" t="str">
        <f t="shared" si="159"/>
        <v>Electrification + Hydrogen</v>
      </c>
      <c r="C874" s="74" t="str">
        <f t="shared" si="159"/>
        <v>Fraction of Industrial Fuel Use Shifted to Other Fuels</v>
      </c>
      <c r="D874" s="9" t="s">
        <v>3601</v>
      </c>
      <c r="E874" s="53" t="s">
        <v>3069</v>
      </c>
      <c r="F874" s="342" t="s">
        <v>3555</v>
      </c>
      <c r="G874" s="53" t="s">
        <v>3616</v>
      </c>
      <c r="H874" s="54">
        <v>1427</v>
      </c>
      <c r="I874" s="53" t="s">
        <v>46</v>
      </c>
      <c r="J874" s="74" t="str">
        <f t="shared" si="158"/>
        <v>Electrification + Hydrogen</v>
      </c>
      <c r="K874" s="74" t="str">
        <f t="shared" si="158"/>
        <v>indst fuel type shifting</v>
      </c>
      <c r="L874" s="353">
        <f t="shared" si="158"/>
        <v>0</v>
      </c>
      <c r="M874" s="353">
        <f t="shared" si="158"/>
        <v>1</v>
      </c>
      <c r="N874" s="353">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4"/>
      <c r="T874" s="53"/>
    </row>
    <row r="875" spans="1:20" ht="114">
      <c r="A875" s="74" t="str">
        <f t="shared" si="159"/>
        <v>Industry</v>
      </c>
      <c r="B875" s="74" t="str">
        <f t="shared" si="159"/>
        <v>Electrification + Hydrogen</v>
      </c>
      <c r="C875" s="74" t="str">
        <f t="shared" si="159"/>
        <v>Fraction of Industrial Fuel Use Shifted to Other Fuels</v>
      </c>
      <c r="D875" s="9" t="s">
        <v>3602</v>
      </c>
      <c r="E875" s="53" t="s">
        <v>2631</v>
      </c>
      <c r="F875" s="342" t="s">
        <v>3556</v>
      </c>
      <c r="G875" s="53" t="s">
        <v>3607</v>
      </c>
      <c r="H875" s="54">
        <v>1428</v>
      </c>
      <c r="I875" s="53" t="s">
        <v>46</v>
      </c>
      <c r="J875" s="74" t="str">
        <f t="shared" si="158"/>
        <v>Electrification + Hydrogen</v>
      </c>
      <c r="K875" s="74" t="str">
        <f t="shared" si="158"/>
        <v>indst fuel type shifting</v>
      </c>
      <c r="L875" s="353">
        <f t="shared" si="158"/>
        <v>0</v>
      </c>
      <c r="M875" s="353">
        <f t="shared" si="158"/>
        <v>1</v>
      </c>
      <c r="N875" s="353">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4"/>
      <c r="T875" s="53"/>
    </row>
    <row r="876" spans="1:20" ht="42.75">
      <c r="A876" s="74" t="str">
        <f t="shared" si="159"/>
        <v>Industry</v>
      </c>
      <c r="B876" s="74" t="str">
        <f t="shared" si="159"/>
        <v>Electrification + Hydrogen</v>
      </c>
      <c r="C876" s="74" t="str">
        <f t="shared" si="159"/>
        <v>Fraction of Industrial Fuel Use Shifted to Other Fuels</v>
      </c>
      <c r="D876" s="9" t="s">
        <v>3602</v>
      </c>
      <c r="E876" s="53" t="s">
        <v>2632</v>
      </c>
      <c r="F876" s="342" t="s">
        <v>3556</v>
      </c>
      <c r="G876" s="53" t="s">
        <v>3608</v>
      </c>
      <c r="H876" s="54">
        <v>1429</v>
      </c>
      <c r="I876" s="53" t="s">
        <v>47</v>
      </c>
      <c r="J876" s="74" t="str">
        <f t="shared" si="158"/>
        <v>Electrification + Hydrogen</v>
      </c>
      <c r="K876" s="74" t="str">
        <f t="shared" si="158"/>
        <v>indst fuel type shifting</v>
      </c>
      <c r="L876" s="353">
        <f t="shared" si="158"/>
        <v>0</v>
      </c>
      <c r="M876" s="353">
        <f t="shared" si="158"/>
        <v>1</v>
      </c>
      <c r="N876" s="353">
        <f t="shared" si="158"/>
        <v>0.01</v>
      </c>
      <c r="O876" s="74" t="str">
        <f t="shared" si="158"/>
        <v>% of fuel shifted</v>
      </c>
      <c r="P876" s="450"/>
      <c r="Q876" s="74" t="str">
        <f t="shared" si="160"/>
        <v>industry-ag-main.html#fuel-switching</v>
      </c>
      <c r="R876" s="74" t="str">
        <f t="shared" si="160"/>
        <v>industry-elec-and-hydrogen.html</v>
      </c>
      <c r="S876" s="434"/>
      <c r="T876" s="53"/>
    </row>
    <row r="877" spans="1:20" ht="42.75">
      <c r="A877" s="74" t="str">
        <f t="shared" si="159"/>
        <v>Industry</v>
      </c>
      <c r="B877" s="74" t="str">
        <f t="shared" si="159"/>
        <v>Electrification + Hydrogen</v>
      </c>
      <c r="C877" s="74" t="str">
        <f t="shared" si="159"/>
        <v>Fraction of Industrial Fuel Use Shifted to Other Fuels</v>
      </c>
      <c r="D877" s="9" t="s">
        <v>3602</v>
      </c>
      <c r="E877" s="53" t="s">
        <v>2633</v>
      </c>
      <c r="F877" s="342" t="s">
        <v>3556</v>
      </c>
      <c r="G877" s="53" t="s">
        <v>3609</v>
      </c>
      <c r="H877" s="54">
        <v>1430</v>
      </c>
      <c r="I877" s="53" t="s">
        <v>47</v>
      </c>
      <c r="J877" s="74" t="str">
        <f t="shared" si="158"/>
        <v>Electrification + Hydrogen</v>
      </c>
      <c r="K877" s="74" t="str">
        <f t="shared" si="158"/>
        <v>indst fuel type shifting</v>
      </c>
      <c r="L877" s="353">
        <f t="shared" si="158"/>
        <v>0</v>
      </c>
      <c r="M877" s="353">
        <f t="shared" si="158"/>
        <v>1</v>
      </c>
      <c r="N877" s="353">
        <f t="shared" si="158"/>
        <v>0.01</v>
      </c>
      <c r="O877" s="74" t="str">
        <f t="shared" si="158"/>
        <v>% of fuel shifted</v>
      </c>
      <c r="P877" s="450"/>
      <c r="Q877" s="74" t="str">
        <f t="shared" si="160"/>
        <v>industry-ag-main.html#fuel-switching</v>
      </c>
      <c r="R877" s="74" t="str">
        <f t="shared" si="160"/>
        <v>industry-elec-and-hydrogen.html</v>
      </c>
      <c r="S877" s="434"/>
      <c r="T877" s="53"/>
    </row>
    <row r="878" spans="1:20" ht="42.75">
      <c r="A878" s="74" t="str">
        <f t="shared" si="159"/>
        <v>Industry</v>
      </c>
      <c r="B878" s="74" t="str">
        <f t="shared" si="159"/>
        <v>Electrification + Hydrogen</v>
      </c>
      <c r="C878" s="74" t="str">
        <f t="shared" si="159"/>
        <v>Fraction of Industrial Fuel Use Shifted to Other Fuels</v>
      </c>
      <c r="D878" s="9" t="s">
        <v>3602</v>
      </c>
      <c r="E878" s="53" t="s">
        <v>2634</v>
      </c>
      <c r="F878" s="342" t="s">
        <v>3556</v>
      </c>
      <c r="G878" s="53" t="s">
        <v>3610</v>
      </c>
      <c r="H878" s="54">
        <v>1431</v>
      </c>
      <c r="I878" s="53" t="s">
        <v>47</v>
      </c>
      <c r="J878" s="74" t="str">
        <f t="shared" si="158"/>
        <v>Electrification + Hydrogen</v>
      </c>
      <c r="K878" s="74" t="str">
        <f t="shared" si="158"/>
        <v>indst fuel type shifting</v>
      </c>
      <c r="L878" s="353">
        <f t="shared" si="158"/>
        <v>0</v>
      </c>
      <c r="M878" s="353">
        <f t="shared" si="158"/>
        <v>1</v>
      </c>
      <c r="N878" s="353">
        <f t="shared" si="158"/>
        <v>0.01</v>
      </c>
      <c r="O878" s="74" t="str">
        <f t="shared" si="158"/>
        <v>% of fuel shifted</v>
      </c>
      <c r="P878" s="450"/>
      <c r="Q878" s="74" t="str">
        <f t="shared" si="160"/>
        <v>industry-ag-main.html#fuel-switching</v>
      </c>
      <c r="R878" s="74" t="str">
        <f t="shared" si="160"/>
        <v>industry-elec-and-hydrogen.html</v>
      </c>
      <c r="S878" s="434"/>
      <c r="T878" s="53"/>
    </row>
    <row r="879" spans="1:20" ht="42.75">
      <c r="A879" s="74" t="str">
        <f t="shared" si="159"/>
        <v>Industry</v>
      </c>
      <c r="B879" s="74" t="str">
        <f t="shared" si="159"/>
        <v>Electrification + Hydrogen</v>
      </c>
      <c r="C879" s="74" t="str">
        <f t="shared" si="159"/>
        <v>Fraction of Industrial Fuel Use Shifted to Other Fuels</v>
      </c>
      <c r="D879" s="9" t="s">
        <v>3602</v>
      </c>
      <c r="E879" s="53" t="s">
        <v>2635</v>
      </c>
      <c r="F879" s="342" t="s">
        <v>3556</v>
      </c>
      <c r="G879" s="53" t="s">
        <v>3611</v>
      </c>
      <c r="H879" s="54">
        <v>1432</v>
      </c>
      <c r="I879" s="53" t="s">
        <v>47</v>
      </c>
      <c r="J879" s="74" t="str">
        <f t="shared" si="158"/>
        <v>Electrification + Hydrogen</v>
      </c>
      <c r="K879" s="74" t="str">
        <f t="shared" si="158"/>
        <v>indst fuel type shifting</v>
      </c>
      <c r="L879" s="353">
        <f t="shared" si="158"/>
        <v>0</v>
      </c>
      <c r="M879" s="353">
        <f t="shared" si="158"/>
        <v>1</v>
      </c>
      <c r="N879" s="353">
        <f t="shared" si="158"/>
        <v>0.01</v>
      </c>
      <c r="O879" s="74" t="str">
        <f t="shared" si="158"/>
        <v>% of fuel shifted</v>
      </c>
      <c r="P879" s="450"/>
      <c r="Q879" s="74" t="str">
        <f t="shared" si="160"/>
        <v>industry-ag-main.html#fuel-switching</v>
      </c>
      <c r="R879" s="74" t="str">
        <f t="shared" si="160"/>
        <v>industry-elec-and-hydrogen.html</v>
      </c>
      <c r="S879" s="434"/>
      <c r="T879" s="53"/>
    </row>
    <row r="880" spans="1:20" ht="42.75">
      <c r="A880" s="74" t="str">
        <f t="shared" si="159"/>
        <v>Industry</v>
      </c>
      <c r="B880" s="74" t="str">
        <f t="shared" si="159"/>
        <v>Electrification + Hydrogen</v>
      </c>
      <c r="C880" s="74" t="str">
        <f t="shared" si="159"/>
        <v>Fraction of Industrial Fuel Use Shifted to Other Fuels</v>
      </c>
      <c r="D880" s="9" t="s">
        <v>3602</v>
      </c>
      <c r="E880" s="53" t="s">
        <v>2636</v>
      </c>
      <c r="F880" s="342" t="s">
        <v>3556</v>
      </c>
      <c r="G880" s="53" t="s">
        <v>3612</v>
      </c>
      <c r="H880" s="54">
        <v>1433</v>
      </c>
      <c r="I880" s="53" t="s">
        <v>47</v>
      </c>
      <c r="J880" s="74" t="str">
        <f t="shared" si="158"/>
        <v>Electrification + Hydrogen</v>
      </c>
      <c r="K880" s="74" t="str">
        <f t="shared" si="158"/>
        <v>indst fuel type shifting</v>
      </c>
      <c r="L880" s="353">
        <f t="shared" si="158"/>
        <v>0</v>
      </c>
      <c r="M880" s="353">
        <f t="shared" si="158"/>
        <v>1</v>
      </c>
      <c r="N880" s="353">
        <f t="shared" si="158"/>
        <v>0.01</v>
      </c>
      <c r="O880" s="74" t="str">
        <f t="shared" si="158"/>
        <v>% of fuel shifted</v>
      </c>
      <c r="P880" s="450"/>
      <c r="Q880" s="74" t="str">
        <f t="shared" si="160"/>
        <v>industry-ag-main.html#fuel-switching</v>
      </c>
      <c r="R880" s="74" t="str">
        <f t="shared" si="160"/>
        <v>industry-elec-and-hydrogen.html</v>
      </c>
      <c r="S880" s="434"/>
      <c r="T880" s="53"/>
    </row>
    <row r="881" spans="1:20" ht="42.75">
      <c r="A881" s="74" t="str">
        <f t="shared" si="159"/>
        <v>Industry</v>
      </c>
      <c r="B881" s="74" t="str">
        <f t="shared" si="159"/>
        <v>Electrification + Hydrogen</v>
      </c>
      <c r="C881" s="74" t="str">
        <f t="shared" si="159"/>
        <v>Fraction of Industrial Fuel Use Shifted to Other Fuels</v>
      </c>
      <c r="D881" s="9" t="s">
        <v>3602</v>
      </c>
      <c r="E881" s="53" t="s">
        <v>3070</v>
      </c>
      <c r="F881" s="342" t="s">
        <v>3556</v>
      </c>
      <c r="G881" s="53" t="s">
        <v>3613</v>
      </c>
      <c r="H881" s="54">
        <v>1434</v>
      </c>
      <c r="I881" s="53" t="s">
        <v>47</v>
      </c>
      <c r="J881" s="74" t="str">
        <f t="shared" si="158"/>
        <v>Electrification + Hydrogen</v>
      </c>
      <c r="K881" s="74" t="str">
        <f t="shared" si="158"/>
        <v>indst fuel type shifting</v>
      </c>
      <c r="L881" s="353">
        <f t="shared" si="158"/>
        <v>0</v>
      </c>
      <c r="M881" s="353">
        <f t="shared" si="158"/>
        <v>1</v>
      </c>
      <c r="N881" s="353">
        <f t="shared" si="158"/>
        <v>0.01</v>
      </c>
      <c r="O881" s="74" t="str">
        <f t="shared" si="158"/>
        <v>% of fuel shifted</v>
      </c>
      <c r="P881" s="450"/>
      <c r="Q881" s="74" t="str">
        <f t="shared" si="160"/>
        <v>industry-ag-main.html#fuel-switching</v>
      </c>
      <c r="R881" s="74" t="str">
        <f t="shared" si="160"/>
        <v>industry-elec-and-hydrogen.html</v>
      </c>
      <c r="S881" s="434"/>
      <c r="T881" s="53"/>
    </row>
    <row r="882" spans="1:20" ht="42.75">
      <c r="A882" s="74" t="str">
        <f t="shared" si="159"/>
        <v>Industry</v>
      </c>
      <c r="B882" s="74" t="str">
        <f t="shared" si="159"/>
        <v>Electrification + Hydrogen</v>
      </c>
      <c r="C882" s="74" t="str">
        <f t="shared" si="159"/>
        <v>Fraction of Industrial Fuel Use Shifted to Other Fuels</v>
      </c>
      <c r="D882" s="9" t="s">
        <v>3602</v>
      </c>
      <c r="E882" s="53" t="s">
        <v>3071</v>
      </c>
      <c r="F882" s="342" t="s">
        <v>3556</v>
      </c>
      <c r="G882" s="53" t="s">
        <v>3614</v>
      </c>
      <c r="H882" s="54">
        <v>1435</v>
      </c>
      <c r="I882" s="53" t="s">
        <v>47</v>
      </c>
      <c r="J882" s="74" t="str">
        <f t="shared" si="158"/>
        <v>Electrification + Hydrogen</v>
      </c>
      <c r="K882" s="74" t="str">
        <f t="shared" si="158"/>
        <v>indst fuel type shifting</v>
      </c>
      <c r="L882" s="353">
        <f t="shared" si="158"/>
        <v>0</v>
      </c>
      <c r="M882" s="353">
        <f t="shared" si="158"/>
        <v>1</v>
      </c>
      <c r="N882" s="353">
        <f t="shared" si="158"/>
        <v>0.01</v>
      </c>
      <c r="O882" s="74" t="str">
        <f t="shared" si="158"/>
        <v>% of fuel shifted</v>
      </c>
      <c r="P882" s="450"/>
      <c r="Q882" s="74" t="str">
        <f t="shared" si="160"/>
        <v>industry-ag-main.html#fuel-switching</v>
      </c>
      <c r="R882" s="74" t="str">
        <f t="shared" si="160"/>
        <v>industry-elec-and-hydrogen.html</v>
      </c>
      <c r="S882" s="434"/>
      <c r="T882" s="53"/>
    </row>
    <row r="883" spans="1:20" ht="42.75">
      <c r="A883" s="74" t="str">
        <f t="shared" si="159"/>
        <v>Industry</v>
      </c>
      <c r="B883" s="74" t="str">
        <f t="shared" si="159"/>
        <v>Electrification + Hydrogen</v>
      </c>
      <c r="C883" s="74" t="str">
        <f t="shared" si="159"/>
        <v>Fraction of Industrial Fuel Use Shifted to Other Fuels</v>
      </c>
      <c r="D883" s="9" t="s">
        <v>3602</v>
      </c>
      <c r="E883" s="53" t="s">
        <v>3072</v>
      </c>
      <c r="F883" s="342" t="s">
        <v>3556</v>
      </c>
      <c r="G883" s="53" t="s">
        <v>3615</v>
      </c>
      <c r="H883" s="54">
        <v>1436</v>
      </c>
      <c r="I883" s="53" t="s">
        <v>47</v>
      </c>
      <c r="J883" s="74" t="str">
        <f t="shared" si="158"/>
        <v>Electrification + Hydrogen</v>
      </c>
      <c r="K883" s="74" t="str">
        <f t="shared" si="158"/>
        <v>indst fuel type shifting</v>
      </c>
      <c r="L883" s="353">
        <f t="shared" si="158"/>
        <v>0</v>
      </c>
      <c r="M883" s="353">
        <f t="shared" si="158"/>
        <v>1</v>
      </c>
      <c r="N883" s="353">
        <f t="shared" si="158"/>
        <v>0.01</v>
      </c>
      <c r="O883" s="74" t="str">
        <f t="shared" si="158"/>
        <v>% of fuel shifted</v>
      </c>
      <c r="P883" s="450"/>
      <c r="Q883" s="74" t="str">
        <f t="shared" si="160"/>
        <v>industry-ag-main.html#fuel-switching</v>
      </c>
      <c r="R883" s="74" t="str">
        <f t="shared" si="160"/>
        <v>industry-elec-and-hydrogen.html</v>
      </c>
      <c r="S883" s="434"/>
      <c r="T883" s="53"/>
    </row>
    <row r="884" spans="1:20" ht="114">
      <c r="A884" s="74" t="str">
        <f t="shared" si="159"/>
        <v>Industry</v>
      </c>
      <c r="B884" s="74" t="str">
        <f t="shared" si="159"/>
        <v>Electrification + Hydrogen</v>
      </c>
      <c r="C884" s="74" t="str">
        <f t="shared" si="159"/>
        <v>Fraction of Industrial Fuel Use Shifted to Other Fuels</v>
      </c>
      <c r="D884" s="9" t="s">
        <v>3602</v>
      </c>
      <c r="E884" s="53" t="s">
        <v>3069</v>
      </c>
      <c r="F884" s="342" t="s">
        <v>3556</v>
      </c>
      <c r="G884" s="53" t="s">
        <v>3616</v>
      </c>
      <c r="H884" s="54">
        <v>1437</v>
      </c>
      <c r="I884" s="53" t="s">
        <v>46</v>
      </c>
      <c r="J884" s="74" t="str">
        <f t="shared" si="158"/>
        <v>Electrification + Hydrogen</v>
      </c>
      <c r="K884" s="74" t="str">
        <f t="shared" si="158"/>
        <v>indst fuel type shifting</v>
      </c>
      <c r="L884" s="353">
        <f t="shared" si="158"/>
        <v>0</v>
      </c>
      <c r="M884" s="353">
        <f t="shared" si="158"/>
        <v>1</v>
      </c>
      <c r="N884" s="353">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4"/>
      <c r="T884" s="53"/>
    </row>
    <row r="885" spans="1:20" ht="28.5">
      <c r="A885" s="74" t="str">
        <f t="shared" si="159"/>
        <v>Industry</v>
      </c>
      <c r="B885" s="74" t="str">
        <f t="shared" si="159"/>
        <v>Electrification + Hydrogen</v>
      </c>
      <c r="C885" s="74" t="str">
        <f t="shared" si="159"/>
        <v>Fraction of Industrial Fuel Use Shifted to Other Fuels</v>
      </c>
      <c r="D885" s="9" t="s">
        <v>3603</v>
      </c>
      <c r="E885" s="53" t="s">
        <v>2631</v>
      </c>
      <c r="F885" s="342" t="s">
        <v>3606</v>
      </c>
      <c r="G885" s="53" t="s">
        <v>3607</v>
      </c>
      <c r="H885" s="54">
        <v>1438</v>
      </c>
      <c r="I885" s="53" t="s">
        <v>47</v>
      </c>
      <c r="J885" s="74" t="str">
        <f t="shared" si="158"/>
        <v>Electrification + Hydrogen</v>
      </c>
      <c r="K885" s="74" t="str">
        <f t="shared" si="158"/>
        <v>indst fuel type shifting</v>
      </c>
      <c r="L885" s="353">
        <f t="shared" si="158"/>
        <v>0</v>
      </c>
      <c r="M885" s="353">
        <f t="shared" si="158"/>
        <v>1</v>
      </c>
      <c r="N885" s="353">
        <f t="shared" si="158"/>
        <v>0.01</v>
      </c>
      <c r="O885" s="74" t="str">
        <f t="shared" si="158"/>
        <v>% of fuel shifted</v>
      </c>
      <c r="P885" s="74"/>
      <c r="Q885" s="74" t="str">
        <f t="shared" si="160"/>
        <v>industry-ag-main.html#fuel-switching</v>
      </c>
      <c r="R885" s="74" t="str">
        <f t="shared" si="160"/>
        <v>industry-elec-and-hydrogen.html</v>
      </c>
      <c r="S885" s="434"/>
      <c r="T885" s="53"/>
    </row>
    <row r="886" spans="1:20" ht="28.5">
      <c r="A886" s="74" t="str">
        <f t="shared" si="159"/>
        <v>Industry</v>
      </c>
      <c r="B886" s="74" t="str">
        <f t="shared" si="159"/>
        <v>Electrification + Hydrogen</v>
      </c>
      <c r="C886" s="74" t="str">
        <f t="shared" si="159"/>
        <v>Fraction of Industrial Fuel Use Shifted to Other Fuels</v>
      </c>
      <c r="D886" s="9" t="s">
        <v>3603</v>
      </c>
      <c r="E886" s="53" t="s">
        <v>2632</v>
      </c>
      <c r="F886" s="342" t="s">
        <v>3606</v>
      </c>
      <c r="G886" s="53" t="s">
        <v>3608</v>
      </c>
      <c r="H886" s="54">
        <v>1439</v>
      </c>
      <c r="I886" s="53" t="s">
        <v>47</v>
      </c>
      <c r="J886" s="74" t="str">
        <f t="shared" si="158"/>
        <v>Electrification + Hydrogen</v>
      </c>
      <c r="K886" s="74" t="str">
        <f t="shared" si="158"/>
        <v>indst fuel type shifting</v>
      </c>
      <c r="L886" s="353">
        <f t="shared" si="158"/>
        <v>0</v>
      </c>
      <c r="M886" s="353">
        <f t="shared" si="158"/>
        <v>1</v>
      </c>
      <c r="N886" s="353">
        <f t="shared" si="158"/>
        <v>0.01</v>
      </c>
      <c r="O886" s="74" t="str">
        <f t="shared" si="158"/>
        <v>% of fuel shifted</v>
      </c>
      <c r="P886" s="450"/>
      <c r="Q886" s="74" t="str">
        <f t="shared" si="160"/>
        <v>industry-ag-main.html#fuel-switching</v>
      </c>
      <c r="R886" s="74" t="str">
        <f t="shared" si="160"/>
        <v>industry-elec-and-hydrogen.html</v>
      </c>
      <c r="S886" s="434"/>
      <c r="T886" s="53"/>
    </row>
    <row r="887" spans="1:20" ht="28.5">
      <c r="A887" s="74" t="str">
        <f t="shared" si="159"/>
        <v>Industry</v>
      </c>
      <c r="B887" s="74" t="str">
        <f t="shared" si="159"/>
        <v>Electrification + Hydrogen</v>
      </c>
      <c r="C887" s="74" t="str">
        <f t="shared" si="159"/>
        <v>Fraction of Industrial Fuel Use Shifted to Other Fuels</v>
      </c>
      <c r="D887" s="9" t="s">
        <v>3603</v>
      </c>
      <c r="E887" s="53" t="s">
        <v>2633</v>
      </c>
      <c r="F887" s="342" t="s">
        <v>3606</v>
      </c>
      <c r="G887" s="53" t="s">
        <v>3609</v>
      </c>
      <c r="H887" s="54">
        <v>1440</v>
      </c>
      <c r="I887" s="53" t="s">
        <v>47</v>
      </c>
      <c r="J887" s="74" t="str">
        <f t="shared" si="158"/>
        <v>Electrification + Hydrogen</v>
      </c>
      <c r="K887" s="74" t="str">
        <f t="shared" si="158"/>
        <v>indst fuel type shifting</v>
      </c>
      <c r="L887" s="353">
        <f t="shared" si="158"/>
        <v>0</v>
      </c>
      <c r="M887" s="353">
        <f t="shared" si="158"/>
        <v>1</v>
      </c>
      <c r="N887" s="353">
        <f t="shared" si="158"/>
        <v>0.01</v>
      </c>
      <c r="O887" s="74" t="str">
        <f t="shared" si="158"/>
        <v>% of fuel shifted</v>
      </c>
      <c r="P887" s="450"/>
      <c r="Q887" s="74" t="str">
        <f t="shared" si="160"/>
        <v>industry-ag-main.html#fuel-switching</v>
      </c>
      <c r="R887" s="74" t="str">
        <f t="shared" si="160"/>
        <v>industry-elec-and-hydrogen.html</v>
      </c>
      <c r="S887" s="434"/>
      <c r="T887" s="53"/>
    </row>
    <row r="888" spans="1:20" ht="28.5">
      <c r="A888" s="74" t="str">
        <f t="shared" si="159"/>
        <v>Industry</v>
      </c>
      <c r="B888" s="74" t="str">
        <f t="shared" si="159"/>
        <v>Electrification + Hydrogen</v>
      </c>
      <c r="C888" s="74" t="str">
        <f t="shared" si="159"/>
        <v>Fraction of Industrial Fuel Use Shifted to Other Fuels</v>
      </c>
      <c r="D888" s="9" t="s">
        <v>3603</v>
      </c>
      <c r="E888" s="53" t="s">
        <v>2634</v>
      </c>
      <c r="F888" s="342" t="s">
        <v>3606</v>
      </c>
      <c r="G888" s="53" t="s">
        <v>3610</v>
      </c>
      <c r="H888" s="54">
        <v>1441</v>
      </c>
      <c r="I888" s="53" t="s">
        <v>47</v>
      </c>
      <c r="J888" s="74" t="str">
        <f t="shared" si="158"/>
        <v>Electrification + Hydrogen</v>
      </c>
      <c r="K888" s="74" t="str">
        <f t="shared" si="158"/>
        <v>indst fuel type shifting</v>
      </c>
      <c r="L888" s="353">
        <f t="shared" si="158"/>
        <v>0</v>
      </c>
      <c r="M888" s="353">
        <f t="shared" si="158"/>
        <v>1</v>
      </c>
      <c r="N888" s="353">
        <f t="shared" si="158"/>
        <v>0.01</v>
      </c>
      <c r="O888" s="74" t="str">
        <f t="shared" si="158"/>
        <v>% of fuel shifted</v>
      </c>
      <c r="P888" s="450"/>
      <c r="Q888" s="74" t="str">
        <f t="shared" si="160"/>
        <v>industry-ag-main.html#fuel-switching</v>
      </c>
      <c r="R888" s="74" t="str">
        <f t="shared" si="160"/>
        <v>industry-elec-and-hydrogen.html</v>
      </c>
      <c r="S888" s="434"/>
      <c r="T888" s="53"/>
    </row>
    <row r="889" spans="1:20" ht="28.5">
      <c r="A889" s="74" t="str">
        <f t="shared" si="159"/>
        <v>Industry</v>
      </c>
      <c r="B889" s="74" t="str">
        <f t="shared" si="159"/>
        <v>Electrification + Hydrogen</v>
      </c>
      <c r="C889" s="74" t="str">
        <f t="shared" si="159"/>
        <v>Fraction of Industrial Fuel Use Shifted to Other Fuels</v>
      </c>
      <c r="D889" s="9" t="s">
        <v>3603</v>
      </c>
      <c r="E889" s="53" t="s">
        <v>2635</v>
      </c>
      <c r="F889" s="342" t="s">
        <v>3606</v>
      </c>
      <c r="G889" s="53" t="s">
        <v>3611</v>
      </c>
      <c r="H889" s="54">
        <v>1442</v>
      </c>
      <c r="I889" s="53" t="s">
        <v>47</v>
      </c>
      <c r="J889" s="74" t="str">
        <f t="shared" si="158"/>
        <v>Electrification + Hydrogen</v>
      </c>
      <c r="K889" s="74" t="str">
        <f t="shared" si="158"/>
        <v>indst fuel type shifting</v>
      </c>
      <c r="L889" s="353">
        <f t="shared" si="158"/>
        <v>0</v>
      </c>
      <c r="M889" s="353">
        <f t="shared" si="158"/>
        <v>1</v>
      </c>
      <c r="N889" s="353">
        <f t="shared" si="158"/>
        <v>0.01</v>
      </c>
      <c r="O889" s="74" t="str">
        <f t="shared" si="158"/>
        <v>% of fuel shifted</v>
      </c>
      <c r="P889" s="450"/>
      <c r="Q889" s="74" t="str">
        <f t="shared" si="160"/>
        <v>industry-ag-main.html#fuel-switching</v>
      </c>
      <c r="R889" s="74" t="str">
        <f t="shared" si="160"/>
        <v>industry-elec-and-hydrogen.html</v>
      </c>
      <c r="S889" s="434"/>
      <c r="T889" s="53"/>
    </row>
    <row r="890" spans="1:20" ht="28.5">
      <c r="A890" s="74" t="str">
        <f t="shared" si="159"/>
        <v>Industry</v>
      </c>
      <c r="B890" s="74" t="str">
        <f t="shared" si="159"/>
        <v>Electrification + Hydrogen</v>
      </c>
      <c r="C890" s="74" t="str">
        <f t="shared" si="159"/>
        <v>Fraction of Industrial Fuel Use Shifted to Other Fuels</v>
      </c>
      <c r="D890" s="9" t="s">
        <v>3603</v>
      </c>
      <c r="E890" s="53" t="s">
        <v>2636</v>
      </c>
      <c r="F890" s="342" t="s">
        <v>3606</v>
      </c>
      <c r="G890" s="53" t="s">
        <v>3612</v>
      </c>
      <c r="H890" s="54">
        <v>1443</v>
      </c>
      <c r="I890" s="53" t="s">
        <v>47</v>
      </c>
      <c r="J890" s="74" t="str">
        <f t="shared" si="158"/>
        <v>Electrification + Hydrogen</v>
      </c>
      <c r="K890" s="74" t="str">
        <f t="shared" si="158"/>
        <v>indst fuel type shifting</v>
      </c>
      <c r="L890" s="353">
        <f t="shared" si="158"/>
        <v>0</v>
      </c>
      <c r="M890" s="353">
        <f t="shared" si="158"/>
        <v>1</v>
      </c>
      <c r="N890" s="353">
        <f t="shared" si="158"/>
        <v>0.01</v>
      </c>
      <c r="O890" s="74" t="str">
        <f t="shared" si="158"/>
        <v>% of fuel shifted</v>
      </c>
      <c r="P890" s="450"/>
      <c r="Q890" s="74" t="str">
        <f t="shared" si="160"/>
        <v>industry-ag-main.html#fuel-switching</v>
      </c>
      <c r="R890" s="74" t="str">
        <f t="shared" si="160"/>
        <v>industry-elec-and-hydrogen.html</v>
      </c>
      <c r="S890" s="434"/>
      <c r="T890" s="53"/>
    </row>
    <row r="891" spans="1:20" ht="28.5">
      <c r="A891" s="74" t="str">
        <f t="shared" si="159"/>
        <v>Industry</v>
      </c>
      <c r="B891" s="74" t="str">
        <f t="shared" si="159"/>
        <v>Electrification + Hydrogen</v>
      </c>
      <c r="C891" s="74" t="str">
        <f t="shared" si="159"/>
        <v>Fraction of Industrial Fuel Use Shifted to Other Fuels</v>
      </c>
      <c r="D891" s="9" t="s">
        <v>3603</v>
      </c>
      <c r="E891" s="53" t="s">
        <v>3070</v>
      </c>
      <c r="F891" s="342" t="s">
        <v>3606</v>
      </c>
      <c r="G891" s="53" t="s">
        <v>3613</v>
      </c>
      <c r="H891" s="54">
        <v>1444</v>
      </c>
      <c r="I891" s="53" t="s">
        <v>47</v>
      </c>
      <c r="J891" s="74" t="str">
        <f t="shared" si="158"/>
        <v>Electrification + Hydrogen</v>
      </c>
      <c r="K891" s="74" t="str">
        <f t="shared" si="158"/>
        <v>indst fuel type shifting</v>
      </c>
      <c r="L891" s="353">
        <f t="shared" si="158"/>
        <v>0</v>
      </c>
      <c r="M891" s="353">
        <f t="shared" si="158"/>
        <v>1</v>
      </c>
      <c r="N891" s="353">
        <f t="shared" si="158"/>
        <v>0.01</v>
      </c>
      <c r="O891" s="74" t="str">
        <f t="shared" si="158"/>
        <v>% of fuel shifted</v>
      </c>
      <c r="P891" s="450"/>
      <c r="Q891" s="74" t="str">
        <f t="shared" si="160"/>
        <v>industry-ag-main.html#fuel-switching</v>
      </c>
      <c r="R891" s="74" t="str">
        <f t="shared" si="160"/>
        <v>industry-elec-and-hydrogen.html</v>
      </c>
      <c r="S891" s="434"/>
      <c r="T891" s="53"/>
    </row>
    <row r="892" spans="1:20" ht="28.5">
      <c r="A892" s="74" t="str">
        <f t="shared" si="159"/>
        <v>Industry</v>
      </c>
      <c r="B892" s="74" t="str">
        <f t="shared" si="159"/>
        <v>Electrification + Hydrogen</v>
      </c>
      <c r="C892" s="74" t="str">
        <f t="shared" si="159"/>
        <v>Fraction of Industrial Fuel Use Shifted to Other Fuels</v>
      </c>
      <c r="D892" s="9" t="s">
        <v>3603</v>
      </c>
      <c r="E892" s="53" t="s">
        <v>3071</v>
      </c>
      <c r="F892" s="342" t="s">
        <v>3606</v>
      </c>
      <c r="G892" s="53" t="s">
        <v>3614</v>
      </c>
      <c r="H892" s="54">
        <v>1445</v>
      </c>
      <c r="I892" s="53" t="s">
        <v>47</v>
      </c>
      <c r="J892" s="74" t="str">
        <f t="shared" si="158"/>
        <v>Electrification + Hydrogen</v>
      </c>
      <c r="K892" s="74" t="str">
        <f t="shared" si="158"/>
        <v>indst fuel type shifting</v>
      </c>
      <c r="L892" s="353">
        <f t="shared" si="158"/>
        <v>0</v>
      </c>
      <c r="M892" s="353">
        <f t="shared" si="158"/>
        <v>1</v>
      </c>
      <c r="N892" s="353">
        <f t="shared" si="158"/>
        <v>0.01</v>
      </c>
      <c r="O892" s="74" t="str">
        <f t="shared" si="158"/>
        <v>% of fuel shifted</v>
      </c>
      <c r="P892" s="450"/>
      <c r="Q892" s="74" t="str">
        <f t="shared" si="160"/>
        <v>industry-ag-main.html#fuel-switching</v>
      </c>
      <c r="R892" s="74" t="str">
        <f t="shared" si="160"/>
        <v>industry-elec-and-hydrogen.html</v>
      </c>
      <c r="S892" s="434"/>
      <c r="T892" s="53"/>
    </row>
    <row r="893" spans="1:20" ht="28.5">
      <c r="A893" s="74" t="str">
        <f t="shared" si="159"/>
        <v>Industry</v>
      </c>
      <c r="B893" s="74" t="str">
        <f t="shared" si="159"/>
        <v>Electrification + Hydrogen</v>
      </c>
      <c r="C893" s="74" t="str">
        <f t="shared" si="159"/>
        <v>Fraction of Industrial Fuel Use Shifted to Other Fuels</v>
      </c>
      <c r="D893" s="9" t="s">
        <v>3603</v>
      </c>
      <c r="E893" s="53" t="s">
        <v>3072</v>
      </c>
      <c r="F893" s="342" t="s">
        <v>3606</v>
      </c>
      <c r="G893" s="53" t="s">
        <v>3615</v>
      </c>
      <c r="H893" s="54">
        <v>1446</v>
      </c>
      <c r="I893" s="53" t="s">
        <v>47</v>
      </c>
      <c r="J893" s="74" t="str">
        <f t="shared" si="158"/>
        <v>Electrification + Hydrogen</v>
      </c>
      <c r="K893" s="74" t="str">
        <f t="shared" si="158"/>
        <v>indst fuel type shifting</v>
      </c>
      <c r="L893" s="353">
        <f t="shared" si="158"/>
        <v>0</v>
      </c>
      <c r="M893" s="353">
        <f t="shared" si="158"/>
        <v>1</v>
      </c>
      <c r="N893" s="353">
        <f t="shared" si="158"/>
        <v>0.01</v>
      </c>
      <c r="O893" s="74" t="str">
        <f t="shared" si="158"/>
        <v>% of fuel shifted</v>
      </c>
      <c r="P893" s="450"/>
      <c r="Q893" s="74" t="str">
        <f t="shared" si="160"/>
        <v>industry-ag-main.html#fuel-switching</v>
      </c>
      <c r="R893" s="74" t="str">
        <f t="shared" si="160"/>
        <v>industry-elec-and-hydrogen.html</v>
      </c>
      <c r="S893" s="434"/>
      <c r="T893" s="53"/>
    </row>
    <row r="894" spans="1:20" ht="28.5">
      <c r="A894" s="74" t="str">
        <f t="shared" si="159"/>
        <v>Industry</v>
      </c>
      <c r="B894" s="74" t="str">
        <f t="shared" si="159"/>
        <v>Electrification + Hydrogen</v>
      </c>
      <c r="C894" s="74" t="str">
        <f t="shared" si="159"/>
        <v>Fraction of Industrial Fuel Use Shifted to Other Fuels</v>
      </c>
      <c r="D894" s="9" t="s">
        <v>3603</v>
      </c>
      <c r="E894" s="53" t="s">
        <v>3069</v>
      </c>
      <c r="F894" s="342" t="s">
        <v>3606</v>
      </c>
      <c r="G894" s="53" t="s">
        <v>3616</v>
      </c>
      <c r="H894" s="54">
        <v>1447</v>
      </c>
      <c r="I894" s="53" t="s">
        <v>47</v>
      </c>
      <c r="J894" s="74" t="str">
        <f t="shared" si="158"/>
        <v>Electrification + Hydrogen</v>
      </c>
      <c r="K894" s="74" t="str">
        <f t="shared" si="158"/>
        <v>indst fuel type shifting</v>
      </c>
      <c r="L894" s="353">
        <f t="shared" si="158"/>
        <v>0</v>
      </c>
      <c r="M894" s="353">
        <f t="shared" si="158"/>
        <v>1</v>
      </c>
      <c r="N894" s="353">
        <f t="shared" si="158"/>
        <v>0.01</v>
      </c>
      <c r="O894" s="74" t="str">
        <f t="shared" si="158"/>
        <v>% of fuel shifted</v>
      </c>
      <c r="P894" s="74"/>
      <c r="Q894" s="74" t="str">
        <f t="shared" si="160"/>
        <v>industry-ag-main.html#fuel-switching</v>
      </c>
      <c r="R894" s="74" t="str">
        <f t="shared" si="160"/>
        <v>industry-elec-and-hydrogen.html</v>
      </c>
      <c r="S894" s="434"/>
      <c r="T894" s="53"/>
    </row>
    <row r="895" spans="1:20" ht="114">
      <c r="A895" s="74" t="str">
        <f t="shared" si="159"/>
        <v>Industry</v>
      </c>
      <c r="B895" s="74" t="str">
        <f t="shared" si="159"/>
        <v>Electrification + Hydrogen</v>
      </c>
      <c r="C895" s="74" t="str">
        <f t="shared" si="159"/>
        <v>Fraction of Industrial Fuel Use Shifted to Other Fuels</v>
      </c>
      <c r="D895" s="9" t="s">
        <v>3604</v>
      </c>
      <c r="E895" s="53" t="s">
        <v>2631</v>
      </c>
      <c r="F895" s="342" t="s">
        <v>3557</v>
      </c>
      <c r="G895" s="53" t="s">
        <v>3607</v>
      </c>
      <c r="H895" s="54">
        <v>1448</v>
      </c>
      <c r="I895" s="53" t="s">
        <v>46</v>
      </c>
      <c r="J895" s="74" t="str">
        <f t="shared" si="158"/>
        <v>Electrification + Hydrogen</v>
      </c>
      <c r="K895" s="74" t="str">
        <f t="shared" si="158"/>
        <v>indst fuel type shifting</v>
      </c>
      <c r="L895" s="353">
        <f t="shared" si="158"/>
        <v>0</v>
      </c>
      <c r="M895" s="353">
        <f t="shared" si="158"/>
        <v>1</v>
      </c>
      <c r="N895" s="353">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4"/>
      <c r="T895" s="53"/>
    </row>
    <row r="896" spans="1:20" ht="28.5">
      <c r="A896" s="74" t="str">
        <f t="shared" si="159"/>
        <v>Industry</v>
      </c>
      <c r="B896" s="74" t="str">
        <f t="shared" si="159"/>
        <v>Electrification + Hydrogen</v>
      </c>
      <c r="C896" s="74" t="str">
        <f t="shared" si="159"/>
        <v>Fraction of Industrial Fuel Use Shifted to Other Fuels</v>
      </c>
      <c r="D896" s="9" t="s">
        <v>3604</v>
      </c>
      <c r="E896" s="53" t="s">
        <v>2632</v>
      </c>
      <c r="F896" s="342" t="s">
        <v>3557</v>
      </c>
      <c r="G896" s="53" t="s">
        <v>3608</v>
      </c>
      <c r="H896" s="54">
        <v>1449</v>
      </c>
      <c r="I896" s="53" t="s">
        <v>47</v>
      </c>
      <c r="J896" s="74" t="str">
        <f t="shared" si="158"/>
        <v>Electrification + Hydrogen</v>
      </c>
      <c r="K896" s="74" t="str">
        <f t="shared" si="158"/>
        <v>indst fuel type shifting</v>
      </c>
      <c r="L896" s="353">
        <f t="shared" si="158"/>
        <v>0</v>
      </c>
      <c r="M896" s="353">
        <f t="shared" si="158"/>
        <v>1</v>
      </c>
      <c r="N896" s="353">
        <f t="shared" si="158"/>
        <v>0.01</v>
      </c>
      <c r="O896" s="74" t="str">
        <f t="shared" si="158"/>
        <v>% of fuel shifted</v>
      </c>
      <c r="P896" s="450"/>
      <c r="Q896" s="74" t="str">
        <f t="shared" si="160"/>
        <v>industry-ag-main.html#fuel-switching</v>
      </c>
      <c r="R896" s="74" t="str">
        <f t="shared" si="160"/>
        <v>industry-elec-and-hydrogen.html</v>
      </c>
      <c r="S896" s="434"/>
      <c r="T896" s="53"/>
    </row>
    <row r="897" spans="1:20" ht="28.5">
      <c r="A897" s="74" t="str">
        <f t="shared" si="159"/>
        <v>Industry</v>
      </c>
      <c r="B897" s="74" t="str">
        <f t="shared" si="159"/>
        <v>Electrification + Hydrogen</v>
      </c>
      <c r="C897" s="74" t="str">
        <f t="shared" si="159"/>
        <v>Fraction of Industrial Fuel Use Shifted to Other Fuels</v>
      </c>
      <c r="D897" s="9" t="s">
        <v>3604</v>
      </c>
      <c r="E897" s="53" t="s">
        <v>2633</v>
      </c>
      <c r="F897" s="342" t="s">
        <v>3557</v>
      </c>
      <c r="G897" s="53" t="s">
        <v>3609</v>
      </c>
      <c r="H897" s="54">
        <v>1450</v>
      </c>
      <c r="I897" s="53" t="s">
        <v>47</v>
      </c>
      <c r="J897" s="74" t="str">
        <f t="shared" si="158"/>
        <v>Electrification + Hydrogen</v>
      </c>
      <c r="K897" s="74" t="str">
        <f t="shared" si="158"/>
        <v>indst fuel type shifting</v>
      </c>
      <c r="L897" s="353">
        <f t="shared" si="158"/>
        <v>0</v>
      </c>
      <c r="M897" s="353">
        <f t="shared" si="158"/>
        <v>1</v>
      </c>
      <c r="N897" s="353">
        <f t="shared" si="158"/>
        <v>0.01</v>
      </c>
      <c r="O897" s="74" t="str">
        <f t="shared" si="158"/>
        <v>% of fuel shifted</v>
      </c>
      <c r="P897" s="450"/>
      <c r="Q897" s="74" t="str">
        <f t="shared" si="160"/>
        <v>industry-ag-main.html#fuel-switching</v>
      </c>
      <c r="R897" s="74" t="str">
        <f t="shared" si="160"/>
        <v>industry-elec-and-hydrogen.html</v>
      </c>
      <c r="S897" s="434"/>
      <c r="T897" s="53"/>
    </row>
    <row r="898" spans="1:20" ht="28.5">
      <c r="A898" s="74" t="str">
        <f t="shared" si="159"/>
        <v>Industry</v>
      </c>
      <c r="B898" s="74" t="str">
        <f t="shared" si="159"/>
        <v>Electrification + Hydrogen</v>
      </c>
      <c r="C898" s="74" t="str">
        <f t="shared" si="159"/>
        <v>Fraction of Industrial Fuel Use Shifted to Other Fuels</v>
      </c>
      <c r="D898" s="9" t="s">
        <v>3604</v>
      </c>
      <c r="E898" s="53" t="s">
        <v>2634</v>
      </c>
      <c r="F898" s="342" t="s">
        <v>3557</v>
      </c>
      <c r="G898" s="53" t="s">
        <v>3610</v>
      </c>
      <c r="H898" s="54">
        <v>1451</v>
      </c>
      <c r="I898" s="53" t="s">
        <v>47</v>
      </c>
      <c r="J898" s="74" t="str">
        <f t="shared" si="158"/>
        <v>Electrification + Hydrogen</v>
      </c>
      <c r="K898" s="74" t="str">
        <f t="shared" si="158"/>
        <v>indst fuel type shifting</v>
      </c>
      <c r="L898" s="353">
        <f t="shared" si="158"/>
        <v>0</v>
      </c>
      <c r="M898" s="353">
        <f t="shared" si="158"/>
        <v>1</v>
      </c>
      <c r="N898" s="353">
        <f t="shared" si="158"/>
        <v>0.01</v>
      </c>
      <c r="O898" s="74" t="str">
        <f t="shared" si="158"/>
        <v>% of fuel shifted</v>
      </c>
      <c r="P898" s="450"/>
      <c r="Q898" s="74" t="str">
        <f t="shared" si="160"/>
        <v>industry-ag-main.html#fuel-switching</v>
      </c>
      <c r="R898" s="74" t="str">
        <f t="shared" si="160"/>
        <v>industry-elec-and-hydrogen.html</v>
      </c>
      <c r="S898" s="434"/>
      <c r="T898" s="53"/>
    </row>
    <row r="899" spans="1:20" ht="28.5">
      <c r="A899" s="74" t="str">
        <f t="shared" si="159"/>
        <v>Industry</v>
      </c>
      <c r="B899" s="74" t="str">
        <f t="shared" si="159"/>
        <v>Electrification + Hydrogen</v>
      </c>
      <c r="C899" s="74" t="str">
        <f t="shared" si="159"/>
        <v>Fraction of Industrial Fuel Use Shifted to Other Fuels</v>
      </c>
      <c r="D899" s="9" t="s">
        <v>3604</v>
      </c>
      <c r="E899" s="53" t="s">
        <v>2635</v>
      </c>
      <c r="F899" s="342" t="s">
        <v>3557</v>
      </c>
      <c r="G899" s="53" t="s">
        <v>3611</v>
      </c>
      <c r="H899" s="54">
        <v>1452</v>
      </c>
      <c r="I899" s="53" t="s">
        <v>47</v>
      </c>
      <c r="J899" s="74" t="str">
        <f t="shared" si="158"/>
        <v>Electrification + Hydrogen</v>
      </c>
      <c r="K899" s="74" t="str">
        <f t="shared" si="158"/>
        <v>indst fuel type shifting</v>
      </c>
      <c r="L899" s="353">
        <f t="shared" si="158"/>
        <v>0</v>
      </c>
      <c r="M899" s="353">
        <f t="shared" si="158"/>
        <v>1</v>
      </c>
      <c r="N899" s="353">
        <f t="shared" si="158"/>
        <v>0.01</v>
      </c>
      <c r="O899" s="74" t="str">
        <f t="shared" si="158"/>
        <v>% of fuel shifted</v>
      </c>
      <c r="P899" s="450"/>
      <c r="Q899" s="74" t="str">
        <f t="shared" si="160"/>
        <v>industry-ag-main.html#fuel-switching</v>
      </c>
      <c r="R899" s="74" t="str">
        <f t="shared" si="160"/>
        <v>industry-elec-and-hydrogen.html</v>
      </c>
      <c r="S899" s="434"/>
      <c r="T899" s="53"/>
    </row>
    <row r="900" spans="1:20" ht="28.5">
      <c r="A900" s="74" t="str">
        <f t="shared" si="159"/>
        <v>Industry</v>
      </c>
      <c r="B900" s="74" t="str">
        <f t="shared" si="159"/>
        <v>Electrification + Hydrogen</v>
      </c>
      <c r="C900" s="74" t="str">
        <f t="shared" si="159"/>
        <v>Fraction of Industrial Fuel Use Shifted to Other Fuels</v>
      </c>
      <c r="D900" s="9" t="s">
        <v>3604</v>
      </c>
      <c r="E900" s="53" t="s">
        <v>2636</v>
      </c>
      <c r="F900" s="342" t="s">
        <v>3557</v>
      </c>
      <c r="G900" s="53" t="s">
        <v>3612</v>
      </c>
      <c r="H900" s="54">
        <v>1453</v>
      </c>
      <c r="I900" s="53" t="s">
        <v>47</v>
      </c>
      <c r="J900" s="74" t="str">
        <f t="shared" si="158"/>
        <v>Electrification + Hydrogen</v>
      </c>
      <c r="K900" s="74" t="str">
        <f t="shared" si="158"/>
        <v>indst fuel type shifting</v>
      </c>
      <c r="L900" s="353">
        <f t="shared" si="158"/>
        <v>0</v>
      </c>
      <c r="M900" s="353">
        <f t="shared" si="158"/>
        <v>1</v>
      </c>
      <c r="N900" s="353">
        <f t="shared" si="158"/>
        <v>0.01</v>
      </c>
      <c r="O900" s="74" t="str">
        <f t="shared" si="158"/>
        <v>% of fuel shifted</v>
      </c>
      <c r="P900" s="450"/>
      <c r="Q900" s="74" t="str">
        <f t="shared" si="160"/>
        <v>industry-ag-main.html#fuel-switching</v>
      </c>
      <c r="R900" s="74" t="str">
        <f t="shared" si="160"/>
        <v>industry-elec-and-hydrogen.html</v>
      </c>
      <c r="S900" s="434"/>
      <c r="T900" s="53"/>
    </row>
    <row r="901" spans="1:20" ht="28.5">
      <c r="A901" s="74" t="str">
        <f t="shared" si="159"/>
        <v>Industry</v>
      </c>
      <c r="B901" s="74" t="str">
        <f t="shared" si="159"/>
        <v>Electrification + Hydrogen</v>
      </c>
      <c r="C901" s="74" t="str">
        <f t="shared" si="159"/>
        <v>Fraction of Industrial Fuel Use Shifted to Other Fuels</v>
      </c>
      <c r="D901" s="9" t="s">
        <v>3604</v>
      </c>
      <c r="E901" s="53" t="s">
        <v>3070</v>
      </c>
      <c r="F901" s="342" t="s">
        <v>3557</v>
      </c>
      <c r="G901" s="53" t="s">
        <v>3613</v>
      </c>
      <c r="H901" s="54">
        <v>1454</v>
      </c>
      <c r="I901" s="53" t="s">
        <v>47</v>
      </c>
      <c r="J901" s="74" t="str">
        <f t="shared" si="158"/>
        <v>Electrification + Hydrogen</v>
      </c>
      <c r="K901" s="74" t="str">
        <f t="shared" si="158"/>
        <v>indst fuel type shifting</v>
      </c>
      <c r="L901" s="353">
        <f t="shared" si="158"/>
        <v>0</v>
      </c>
      <c r="M901" s="353">
        <f t="shared" si="158"/>
        <v>1</v>
      </c>
      <c r="N901" s="353">
        <f t="shared" si="158"/>
        <v>0.01</v>
      </c>
      <c r="O901" s="74" t="str">
        <f t="shared" si="158"/>
        <v>% of fuel shifted</v>
      </c>
      <c r="P901" s="450"/>
      <c r="Q901" s="74" t="str">
        <f t="shared" si="160"/>
        <v>industry-ag-main.html#fuel-switching</v>
      </c>
      <c r="R901" s="74" t="str">
        <f t="shared" si="160"/>
        <v>industry-elec-and-hydrogen.html</v>
      </c>
      <c r="S901" s="434"/>
      <c r="T901" s="53"/>
    </row>
    <row r="902" spans="1:20" ht="28.5">
      <c r="A902" s="74" t="str">
        <f t="shared" si="159"/>
        <v>Industry</v>
      </c>
      <c r="B902" s="74" t="str">
        <f t="shared" si="159"/>
        <v>Electrification + Hydrogen</v>
      </c>
      <c r="C902" s="74" t="str">
        <f t="shared" si="159"/>
        <v>Fraction of Industrial Fuel Use Shifted to Other Fuels</v>
      </c>
      <c r="D902" s="9" t="s">
        <v>3604</v>
      </c>
      <c r="E902" s="53" t="s">
        <v>3071</v>
      </c>
      <c r="F902" s="342" t="s">
        <v>3557</v>
      </c>
      <c r="G902" s="53" t="s">
        <v>3614</v>
      </c>
      <c r="H902" s="54">
        <v>1455</v>
      </c>
      <c r="I902" s="53" t="s">
        <v>47</v>
      </c>
      <c r="J902" s="74" t="str">
        <f t="shared" si="158"/>
        <v>Electrification + Hydrogen</v>
      </c>
      <c r="K902" s="74" t="str">
        <f t="shared" si="158"/>
        <v>indst fuel type shifting</v>
      </c>
      <c r="L902" s="353">
        <f t="shared" si="158"/>
        <v>0</v>
      </c>
      <c r="M902" s="353">
        <f t="shared" si="158"/>
        <v>1</v>
      </c>
      <c r="N902" s="353">
        <f t="shared" si="158"/>
        <v>0.01</v>
      </c>
      <c r="O902" s="74" t="str">
        <f t="shared" si="158"/>
        <v>% of fuel shifted</v>
      </c>
      <c r="P902" s="450"/>
      <c r="Q902" s="74" t="str">
        <f t="shared" si="160"/>
        <v>industry-ag-main.html#fuel-switching</v>
      </c>
      <c r="R902" s="74" t="str">
        <f t="shared" si="160"/>
        <v>industry-elec-and-hydrogen.html</v>
      </c>
      <c r="S902" s="434"/>
      <c r="T902" s="53"/>
    </row>
    <row r="903" spans="1:20" ht="28.5">
      <c r="A903" s="74" t="str">
        <f t="shared" si="159"/>
        <v>Industry</v>
      </c>
      <c r="B903" s="74" t="str">
        <f t="shared" si="159"/>
        <v>Electrification + Hydrogen</v>
      </c>
      <c r="C903" s="74" t="str">
        <f t="shared" si="159"/>
        <v>Fraction of Industrial Fuel Use Shifted to Other Fuels</v>
      </c>
      <c r="D903" s="9" t="s">
        <v>3604</v>
      </c>
      <c r="E903" s="53" t="s">
        <v>3072</v>
      </c>
      <c r="F903" s="342" t="s">
        <v>3557</v>
      </c>
      <c r="G903" s="53" t="s">
        <v>3615</v>
      </c>
      <c r="H903" s="54">
        <v>1456</v>
      </c>
      <c r="I903" s="53" t="s">
        <v>47</v>
      </c>
      <c r="J903" s="74" t="str">
        <f t="shared" si="158"/>
        <v>Electrification + Hydrogen</v>
      </c>
      <c r="K903" s="74" t="str">
        <f t="shared" si="158"/>
        <v>indst fuel type shifting</v>
      </c>
      <c r="L903" s="353">
        <f t="shared" si="158"/>
        <v>0</v>
      </c>
      <c r="M903" s="353">
        <f t="shared" si="158"/>
        <v>1</v>
      </c>
      <c r="N903" s="353">
        <f t="shared" si="158"/>
        <v>0.01</v>
      </c>
      <c r="O903" s="74" t="str">
        <f t="shared" si="158"/>
        <v>% of fuel shifted</v>
      </c>
      <c r="P903" s="450"/>
      <c r="Q903" s="74" t="str">
        <f t="shared" si="160"/>
        <v>industry-ag-main.html#fuel-switching</v>
      </c>
      <c r="R903" s="74" t="str">
        <f t="shared" si="160"/>
        <v>industry-elec-and-hydrogen.html</v>
      </c>
      <c r="S903" s="434"/>
      <c r="T903" s="53"/>
    </row>
    <row r="904" spans="1:20" ht="114">
      <c r="A904" s="74" t="str">
        <f t="shared" si="159"/>
        <v>Industry</v>
      </c>
      <c r="B904" s="74" t="str">
        <f t="shared" si="159"/>
        <v>Electrification + Hydrogen</v>
      </c>
      <c r="C904" s="74" t="str">
        <f t="shared" si="159"/>
        <v>Fraction of Industrial Fuel Use Shifted to Other Fuels</v>
      </c>
      <c r="D904" s="9" t="s">
        <v>3604</v>
      </c>
      <c r="E904" s="53" t="s">
        <v>3069</v>
      </c>
      <c r="F904" s="342" t="s">
        <v>3557</v>
      </c>
      <c r="G904" s="53" t="s">
        <v>3616</v>
      </c>
      <c r="H904" s="54">
        <v>1457</v>
      </c>
      <c r="I904" s="53" t="s">
        <v>46</v>
      </c>
      <c r="J904" s="74" t="str">
        <f t="shared" si="158"/>
        <v>Electrification + Hydrogen</v>
      </c>
      <c r="K904" s="74" t="str">
        <f t="shared" si="158"/>
        <v>indst fuel type shifting</v>
      </c>
      <c r="L904" s="353">
        <f t="shared" si="158"/>
        <v>0</v>
      </c>
      <c r="M904" s="353">
        <f t="shared" si="158"/>
        <v>1</v>
      </c>
      <c r="N904" s="353">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4"/>
      <c r="T904" s="53"/>
    </row>
    <row r="905" spans="1:20" s="2" customFormat="1" ht="28.5">
      <c r="A905" s="344" t="s">
        <v>9</v>
      </c>
      <c r="B905" s="344" t="s">
        <v>3156</v>
      </c>
      <c r="C905" s="344" t="s">
        <v>3159</v>
      </c>
      <c r="D905" s="9"/>
      <c r="E905" s="9"/>
      <c r="F905" s="9"/>
      <c r="G905" s="9"/>
      <c r="H905" s="56">
        <v>58</v>
      </c>
      <c r="I905" s="9" t="s">
        <v>46</v>
      </c>
      <c r="J905" s="344" t="s">
        <v>3163</v>
      </c>
      <c r="K905" s="344" t="s">
        <v>3164</v>
      </c>
      <c r="L905" s="62">
        <v>0</v>
      </c>
      <c r="M905" s="63">
        <v>1</v>
      </c>
      <c r="N905" s="63">
        <v>0.01</v>
      </c>
      <c r="O905" s="9" t="s">
        <v>36</v>
      </c>
      <c r="P905" s="451" t="s">
        <v>3391</v>
      </c>
      <c r="Q905" s="9" t="s">
        <v>2368</v>
      </c>
      <c r="R905" s="9" t="s">
        <v>2369</v>
      </c>
      <c r="S905" s="439" t="s">
        <v>164</v>
      </c>
      <c r="T905" s="9"/>
    </row>
    <row r="906" spans="1:20" s="2" customFormat="1" ht="42.75">
      <c r="A906" s="344" t="s">
        <v>9</v>
      </c>
      <c r="B906" s="344" t="s">
        <v>3157</v>
      </c>
      <c r="C906" s="344" t="s">
        <v>3160</v>
      </c>
      <c r="D906" s="9"/>
      <c r="E906" s="9"/>
      <c r="F906" s="9"/>
      <c r="G906" s="9"/>
      <c r="H906" s="56">
        <v>510</v>
      </c>
      <c r="I906" s="9" t="s">
        <v>46</v>
      </c>
      <c r="J906" s="344" t="s">
        <v>3163</v>
      </c>
      <c r="K906" s="344" t="s">
        <v>3165</v>
      </c>
      <c r="L906" s="62">
        <v>0</v>
      </c>
      <c r="M906" s="63">
        <v>1</v>
      </c>
      <c r="N906" s="63">
        <v>0.01</v>
      </c>
      <c r="O906" s="9" t="s">
        <v>36</v>
      </c>
      <c r="P906" s="451" t="s">
        <v>3201</v>
      </c>
      <c r="Q906" s="9" t="s">
        <v>2368</v>
      </c>
      <c r="R906" s="9" t="s">
        <v>2369</v>
      </c>
      <c r="S906" s="439"/>
      <c r="T906" s="9"/>
    </row>
    <row r="907" spans="1:20" s="2" customFormat="1" ht="42.75">
      <c r="A907" s="344" t="s">
        <v>9</v>
      </c>
      <c r="B907" s="344" t="s">
        <v>3158</v>
      </c>
      <c r="C907" s="344" t="s">
        <v>3161</v>
      </c>
      <c r="D907" s="9"/>
      <c r="E907" s="9"/>
      <c r="F907" s="9"/>
      <c r="G907" s="9"/>
      <c r="H907" s="56">
        <v>511</v>
      </c>
      <c r="I907" s="9" t="s">
        <v>46</v>
      </c>
      <c r="J907" s="344" t="s">
        <v>3163</v>
      </c>
      <c r="K907" s="344" t="s">
        <v>3166</v>
      </c>
      <c r="L907" s="62">
        <v>0</v>
      </c>
      <c r="M907" s="63">
        <v>1</v>
      </c>
      <c r="N907" s="63">
        <v>0.01</v>
      </c>
      <c r="O907" s="9" t="s">
        <v>36</v>
      </c>
      <c r="P907" s="451" t="s">
        <v>3202</v>
      </c>
      <c r="Q907" s="9" t="s">
        <v>2368</v>
      </c>
      <c r="R907" s="9" t="s">
        <v>2369</v>
      </c>
      <c r="S907" s="439"/>
      <c r="T907" s="9"/>
    </row>
    <row r="908" spans="1:20" s="2" customFormat="1" ht="42.75">
      <c r="A908" s="344" t="s">
        <v>9</v>
      </c>
      <c r="B908" s="344" t="s">
        <v>3168</v>
      </c>
      <c r="C908" s="344" t="s">
        <v>3162</v>
      </c>
      <c r="D908" s="9"/>
      <c r="E908" s="9"/>
      <c r="F908" s="9"/>
      <c r="G908" s="9"/>
      <c r="H908" s="56">
        <v>512</v>
      </c>
      <c r="I908" s="9" t="s">
        <v>46</v>
      </c>
      <c r="J908" s="344" t="s">
        <v>3163</v>
      </c>
      <c r="K908" s="344" t="s">
        <v>3167</v>
      </c>
      <c r="L908" s="62">
        <v>0</v>
      </c>
      <c r="M908" s="63">
        <v>1</v>
      </c>
      <c r="N908" s="63">
        <v>0.01</v>
      </c>
      <c r="O908" s="9" t="s">
        <v>36</v>
      </c>
      <c r="P908" s="451" t="s">
        <v>3203</v>
      </c>
      <c r="Q908" s="9" t="s">
        <v>2368</v>
      </c>
      <c r="R908" s="9" t="s">
        <v>2369</v>
      </c>
      <c r="S908" s="439"/>
      <c r="T908" s="9"/>
    </row>
    <row r="909" spans="1:20" s="5" customFormat="1" ht="85.5">
      <c r="A909" s="343" t="s">
        <v>9</v>
      </c>
      <c r="B909" s="343" t="s">
        <v>2713</v>
      </c>
      <c r="C909" s="343" t="s">
        <v>2712</v>
      </c>
      <c r="D909" s="53" t="s">
        <v>3592</v>
      </c>
      <c r="E909" s="53"/>
      <c r="F909" s="9" t="s">
        <v>3547</v>
      </c>
      <c r="G909" s="53"/>
      <c r="H909" s="54">
        <v>429</v>
      </c>
      <c r="I909" s="53" t="s">
        <v>46</v>
      </c>
      <c r="J909" s="343" t="s">
        <v>2713</v>
      </c>
      <c r="K909" s="343" t="s">
        <v>2715</v>
      </c>
      <c r="L909" s="59">
        <v>0</v>
      </c>
      <c r="M909" s="60">
        <v>1</v>
      </c>
      <c r="N909" s="60">
        <v>0.01</v>
      </c>
      <c r="O909" s="53" t="s">
        <v>2716</v>
      </c>
      <c r="P909" s="450" t="s">
        <v>2720</v>
      </c>
      <c r="Q909" s="53"/>
      <c r="R909" s="9" t="s">
        <v>3053</v>
      </c>
      <c r="S909" s="434" t="s">
        <v>2717</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3593</v>
      </c>
      <c r="E910" s="53"/>
      <c r="F910" s="9" t="s">
        <v>2920</v>
      </c>
      <c r="G910" s="53"/>
      <c r="H910" s="54">
        <v>430</v>
      </c>
      <c r="I910" s="53" t="s">
        <v>46</v>
      </c>
      <c r="J910" s="74" t="str">
        <f t="shared" ref="J910:O911" si="164">J$909</f>
        <v>Material Efficiency, Longevity, &amp; Re-Use</v>
      </c>
      <c r="K910" s="74" t="str">
        <f t="shared" si="164"/>
        <v>indst reduce nonenergy product demand</v>
      </c>
      <c r="L910" s="353">
        <f t="shared" si="164"/>
        <v>0</v>
      </c>
      <c r="M910" s="353">
        <f t="shared" si="164"/>
        <v>1</v>
      </c>
      <c r="N910" s="353">
        <f t="shared" si="164"/>
        <v>0.01</v>
      </c>
      <c r="O910" s="353" t="str">
        <f t="shared" si="164"/>
        <v>% demand reduction</v>
      </c>
      <c r="P910" s="450" t="s">
        <v>2719</v>
      </c>
      <c r="Q910" s="53"/>
      <c r="R910" s="74" t="str">
        <f t="shared" ref="R910" si="165">R$909</f>
        <v>material-efficiency-longevity-reuse.html</v>
      </c>
      <c r="S910" s="434" t="s">
        <v>2718</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3603</v>
      </c>
      <c r="E911" s="53"/>
      <c r="F911" s="9" t="s">
        <v>3606</v>
      </c>
      <c r="G911" s="53"/>
      <c r="H911" s="54">
        <v>432</v>
      </c>
      <c r="I911" s="53" t="s">
        <v>46</v>
      </c>
      <c r="J911" s="74" t="str">
        <f t="shared" si="164"/>
        <v>Material Efficiency, Longevity, &amp; Re-Use</v>
      </c>
      <c r="K911" s="74" t="str">
        <f t="shared" si="164"/>
        <v>indst reduce nonenergy product demand</v>
      </c>
      <c r="L911" s="353">
        <f t="shared" si="164"/>
        <v>0</v>
      </c>
      <c r="M911" s="353">
        <f t="shared" si="164"/>
        <v>1</v>
      </c>
      <c r="N911" s="353">
        <f t="shared" si="164"/>
        <v>0.01</v>
      </c>
      <c r="O911" s="353" t="str">
        <f t="shared" si="164"/>
        <v>% demand reduction</v>
      </c>
      <c r="P911" s="450" t="s">
        <v>2721</v>
      </c>
      <c r="Q911" s="53"/>
      <c r="R911" s="9" t="s">
        <v>3054</v>
      </c>
      <c r="S911" s="434" t="s">
        <v>2722</v>
      </c>
      <c r="T911" s="55"/>
    </row>
    <row r="912" spans="1:20" ht="28.5">
      <c r="A912" s="343" t="s">
        <v>9</v>
      </c>
      <c r="B912" s="343" t="s">
        <v>22</v>
      </c>
      <c r="C912" s="343" t="s">
        <v>310</v>
      </c>
      <c r="D912" s="53" t="s">
        <v>3582</v>
      </c>
      <c r="E912" s="53"/>
      <c r="F912" s="342" t="s">
        <v>3538</v>
      </c>
      <c r="G912" s="53"/>
      <c r="H912" s="54">
        <v>1458</v>
      </c>
      <c r="I912" s="53" t="s">
        <v>46</v>
      </c>
      <c r="J912" s="54" t="s">
        <v>384</v>
      </c>
      <c r="K912" s="76" t="s">
        <v>2397</v>
      </c>
      <c r="L912" s="59">
        <v>0</v>
      </c>
      <c r="M912" s="60">
        <v>1</v>
      </c>
      <c r="N912" s="60">
        <v>0.01</v>
      </c>
      <c r="O912" s="53" t="s">
        <v>36</v>
      </c>
      <c r="P912" s="450" t="s">
        <v>3620</v>
      </c>
      <c r="Q912" s="53" t="s">
        <v>245</v>
      </c>
      <c r="R912" s="9" t="s">
        <v>246</v>
      </c>
      <c r="S912" s="434" t="s">
        <v>164</v>
      </c>
      <c r="T912" s="53"/>
    </row>
    <row r="913" spans="1:20" ht="42.75">
      <c r="A913" s="74" t="str">
        <f>A$912</f>
        <v>Industry</v>
      </c>
      <c r="B913" s="74" t="str">
        <f t="shared" ref="B913:C915" si="167">B$912</f>
        <v>Methane Capture</v>
      </c>
      <c r="C913" s="74" t="str">
        <f t="shared" si="167"/>
        <v>Fraction of Methane Capture Opportunities Achieved</v>
      </c>
      <c r="D913" s="53" t="s">
        <v>3602</v>
      </c>
      <c r="E913" s="53"/>
      <c r="F913" s="342" t="s">
        <v>3556</v>
      </c>
      <c r="G913" s="53"/>
      <c r="H913" s="54">
        <v>1459</v>
      </c>
      <c r="I913" s="53" t="s">
        <v>46</v>
      </c>
      <c r="J913" s="74" t="str">
        <f t="shared" ref="J913:S915" si="168">J$912</f>
        <v>Methane Capture and Destruction</v>
      </c>
      <c r="K913" s="74" t="str">
        <f t="shared" si="168"/>
        <v>indst methane capture</v>
      </c>
      <c r="L913" s="353">
        <f t="shared" si="168"/>
        <v>0</v>
      </c>
      <c r="M913" s="353">
        <f t="shared" si="168"/>
        <v>1</v>
      </c>
      <c r="N913" s="353">
        <f t="shared" si="168"/>
        <v>0.01</v>
      </c>
      <c r="O913" s="74" t="str">
        <f t="shared" si="168"/>
        <v>% of potential achieved</v>
      </c>
      <c r="P913" s="450" t="s">
        <v>3619</v>
      </c>
      <c r="Q913" s="74" t="str">
        <f t="shared" si="168"/>
        <v>industry-ag-main.html#methane-capture</v>
      </c>
      <c r="R913" s="74" t="str">
        <f t="shared" si="168"/>
        <v>methane-capture.html</v>
      </c>
      <c r="S913" s="443"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3581</v>
      </c>
      <c r="E914" s="53"/>
      <c r="F914" s="342" t="s">
        <v>3139</v>
      </c>
      <c r="G914" s="53"/>
      <c r="H914" s="54">
        <v>513</v>
      </c>
      <c r="I914" s="53" t="s">
        <v>46</v>
      </c>
      <c r="J914" s="74" t="str">
        <f t="shared" si="168"/>
        <v>Methane Capture and Destruction</v>
      </c>
      <c r="K914" s="74" t="str">
        <f t="shared" si="168"/>
        <v>indst methane capture</v>
      </c>
      <c r="L914" s="353">
        <f t="shared" si="168"/>
        <v>0</v>
      </c>
      <c r="M914" s="353">
        <f t="shared" si="168"/>
        <v>1</v>
      </c>
      <c r="N914" s="353">
        <f t="shared" si="168"/>
        <v>0.01</v>
      </c>
      <c r="O914" s="74" t="str">
        <f t="shared" si="168"/>
        <v>% of potential achieved</v>
      </c>
      <c r="P914" s="450" t="s">
        <v>3618</v>
      </c>
      <c r="Q914" s="74" t="str">
        <f t="shared" si="168"/>
        <v>industry-ag-main.html#methane-capture</v>
      </c>
      <c r="R914" s="74" t="str">
        <f t="shared" si="168"/>
        <v>methane-capture.html</v>
      </c>
      <c r="S914" s="443"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3603</v>
      </c>
      <c r="E915" s="53"/>
      <c r="F915" s="342" t="s">
        <v>3606</v>
      </c>
      <c r="G915" s="53"/>
      <c r="H915" s="54">
        <v>514</v>
      </c>
      <c r="I915" s="53" t="s">
        <v>46</v>
      </c>
      <c r="J915" s="74" t="str">
        <f t="shared" si="168"/>
        <v>Methane Capture and Destruction</v>
      </c>
      <c r="K915" s="74" t="str">
        <f t="shared" si="168"/>
        <v>indst methane capture</v>
      </c>
      <c r="L915" s="353">
        <f t="shared" si="168"/>
        <v>0</v>
      </c>
      <c r="M915" s="353">
        <f t="shared" si="168"/>
        <v>1</v>
      </c>
      <c r="N915" s="353">
        <f t="shared" si="168"/>
        <v>0.01</v>
      </c>
      <c r="O915" s="74" t="str">
        <f t="shared" si="168"/>
        <v>% of potential achieved</v>
      </c>
      <c r="P915" s="450" t="s">
        <v>3180</v>
      </c>
      <c r="Q915" s="74" t="str">
        <f t="shared" si="168"/>
        <v>industry-ag-main.html#methane-capture</v>
      </c>
      <c r="R915" s="74" t="str">
        <f t="shared" si="168"/>
        <v>methane-capture.html</v>
      </c>
      <c r="S915" s="443" t="str">
        <f t="shared" si="168"/>
        <v>Calculated from model data; see the relevant variable(s) in the InputData folder for source information.</v>
      </c>
      <c r="T915" s="53"/>
    </row>
    <row r="916" spans="1:20" ht="28.5">
      <c r="A916" s="343" t="s">
        <v>9</v>
      </c>
      <c r="B916" s="343" t="s">
        <v>20</v>
      </c>
      <c r="C916" s="343" t="s">
        <v>311</v>
      </c>
      <c r="D916" s="53" t="s">
        <v>3582</v>
      </c>
      <c r="E916" s="53"/>
      <c r="F916" s="342" t="s">
        <v>3538</v>
      </c>
      <c r="G916" s="53"/>
      <c r="H916" s="54">
        <v>1460</v>
      </c>
      <c r="I916" s="53" t="s">
        <v>46</v>
      </c>
      <c r="J916" s="54" t="s">
        <v>384</v>
      </c>
      <c r="K916" s="76" t="s">
        <v>2396</v>
      </c>
      <c r="L916" s="59">
        <v>0</v>
      </c>
      <c r="M916" s="60">
        <v>1</v>
      </c>
      <c r="N916" s="60">
        <v>0.01</v>
      </c>
      <c r="O916" s="53" t="s">
        <v>36</v>
      </c>
      <c r="P916" s="450" t="s">
        <v>3621</v>
      </c>
      <c r="Q916" s="53" t="s">
        <v>247</v>
      </c>
      <c r="R916" s="9" t="s">
        <v>248</v>
      </c>
      <c r="S916" s="434" t="s">
        <v>164</v>
      </c>
      <c r="T916" s="53"/>
    </row>
    <row r="917" spans="1:20" ht="42.75">
      <c r="A917" s="74" t="str">
        <f>A$916</f>
        <v>Industry</v>
      </c>
      <c r="B917" s="74" t="str">
        <f t="shared" ref="B917:C919" si="169">B$916</f>
        <v>Methane Destruction</v>
      </c>
      <c r="C917" s="74" t="str">
        <f t="shared" si="169"/>
        <v>Fraction of Methane Destruction Opportunities Achieved</v>
      </c>
      <c r="D917" s="53" t="s">
        <v>3602</v>
      </c>
      <c r="E917" s="53"/>
      <c r="F917" s="342" t="s">
        <v>3556</v>
      </c>
      <c r="G917" s="53"/>
      <c r="H917" s="54">
        <v>1461</v>
      </c>
      <c r="I917" s="53" t="s">
        <v>46</v>
      </c>
      <c r="J917" s="74" t="str">
        <f t="shared" ref="J917:S919" si="170">J$916</f>
        <v>Methane Capture and Destruction</v>
      </c>
      <c r="K917" s="74" t="str">
        <f t="shared" si="170"/>
        <v>indst methane destruction</v>
      </c>
      <c r="L917" s="353">
        <f t="shared" si="170"/>
        <v>0</v>
      </c>
      <c r="M917" s="353">
        <f t="shared" si="170"/>
        <v>1</v>
      </c>
      <c r="N917" s="353">
        <f t="shared" si="170"/>
        <v>0.01</v>
      </c>
      <c r="O917" s="74" t="str">
        <f t="shared" si="170"/>
        <v>% of potential achieved</v>
      </c>
      <c r="P917" s="450" t="s">
        <v>3653</v>
      </c>
      <c r="Q917" s="74" t="str">
        <f t="shared" si="170"/>
        <v>industry-ag-main.html#methane-destr</v>
      </c>
      <c r="R917" s="74" t="str">
        <f t="shared" si="170"/>
        <v>methane-destruction.html</v>
      </c>
      <c r="S917" s="443"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3581</v>
      </c>
      <c r="E918" s="53"/>
      <c r="F918" s="342" t="s">
        <v>3139</v>
      </c>
      <c r="G918" s="53"/>
      <c r="H918" s="54">
        <v>515</v>
      </c>
      <c r="I918" s="53" t="s">
        <v>46</v>
      </c>
      <c r="J918" s="74" t="str">
        <f t="shared" si="170"/>
        <v>Methane Capture and Destruction</v>
      </c>
      <c r="K918" s="74" t="str">
        <f t="shared" si="170"/>
        <v>indst methane destruction</v>
      </c>
      <c r="L918" s="353">
        <f t="shared" si="170"/>
        <v>0</v>
      </c>
      <c r="M918" s="353">
        <f t="shared" si="170"/>
        <v>1</v>
      </c>
      <c r="N918" s="353">
        <f t="shared" si="170"/>
        <v>0.01</v>
      </c>
      <c r="O918" s="74" t="str">
        <f t="shared" si="170"/>
        <v>% of potential achieved</v>
      </c>
      <c r="P918" s="450" t="s">
        <v>3181</v>
      </c>
      <c r="Q918" s="74" t="str">
        <f t="shared" si="170"/>
        <v>industry-ag-main.html#methane-destr</v>
      </c>
      <c r="R918" s="74" t="str">
        <f t="shared" si="170"/>
        <v>methane-destruction.html</v>
      </c>
      <c r="S918" s="443"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3603</v>
      </c>
      <c r="E919" s="53"/>
      <c r="F919" s="342" t="s">
        <v>3606</v>
      </c>
      <c r="G919" s="53"/>
      <c r="H919" s="54">
        <v>516</v>
      </c>
      <c r="I919" s="53" t="s">
        <v>46</v>
      </c>
      <c r="J919" s="74" t="str">
        <f t="shared" si="170"/>
        <v>Methane Capture and Destruction</v>
      </c>
      <c r="K919" s="74" t="str">
        <f t="shared" si="170"/>
        <v>indst methane destruction</v>
      </c>
      <c r="L919" s="353">
        <f t="shared" si="170"/>
        <v>0</v>
      </c>
      <c r="M919" s="353">
        <f t="shared" si="170"/>
        <v>1</v>
      </c>
      <c r="N919" s="353">
        <f t="shared" si="170"/>
        <v>0.01</v>
      </c>
      <c r="O919" s="74" t="str">
        <f t="shared" si="170"/>
        <v>% of potential achieved</v>
      </c>
      <c r="P919" s="450" t="s">
        <v>3182</v>
      </c>
      <c r="Q919" s="74" t="str">
        <f t="shared" si="170"/>
        <v>industry-ag-main.html#methane-destr</v>
      </c>
      <c r="R919" s="74" t="str">
        <f t="shared" si="170"/>
        <v>methane-destruction.html</v>
      </c>
      <c r="S919" s="443" t="str">
        <f t="shared" si="170"/>
        <v>Calculated from model data; see the relevant variable(s) in the InputData folder for source information.</v>
      </c>
      <c r="T919" s="53"/>
    </row>
    <row r="920" spans="1:20" ht="42.75">
      <c r="A920" s="343" t="s">
        <v>9</v>
      </c>
      <c r="B920" s="343" t="s">
        <v>2805</v>
      </c>
      <c r="C920" s="343" t="s">
        <v>2806</v>
      </c>
      <c r="D920" s="9" t="s">
        <v>491</v>
      </c>
      <c r="E920" s="53"/>
      <c r="F920" s="9" t="s">
        <v>488</v>
      </c>
      <c r="G920" s="53"/>
      <c r="H920" s="54">
        <v>451</v>
      </c>
      <c r="I920" s="53" t="s">
        <v>46</v>
      </c>
      <c r="J920" s="343" t="s">
        <v>2806</v>
      </c>
      <c r="K920" s="343" t="s">
        <v>2807</v>
      </c>
      <c r="L920" s="59">
        <v>0</v>
      </c>
      <c r="M920" s="60">
        <v>1</v>
      </c>
      <c r="N920" s="60">
        <v>0.01</v>
      </c>
      <c r="O920" s="53" t="s">
        <v>2808</v>
      </c>
      <c r="P920" s="450" t="s">
        <v>3056</v>
      </c>
      <c r="Q920" s="53"/>
      <c r="R920" s="9" t="s">
        <v>3055</v>
      </c>
      <c r="S920" s="434" t="s">
        <v>164</v>
      </c>
      <c r="T920" s="53"/>
    </row>
    <row r="921" spans="1:20" ht="42.75">
      <c r="A921" s="74" t="str">
        <f>A$920</f>
        <v>Industry</v>
      </c>
      <c r="B921" s="74" t="str">
        <f t="shared" ref="B921:C928" si="172">B$920</f>
        <v>Reduce Fossil Fuel Exports</v>
      </c>
      <c r="C921" s="74" t="str">
        <f t="shared" si="172"/>
        <v>Percent Reduction in Fossil Fuel Exports</v>
      </c>
      <c r="D921" s="9" t="s">
        <v>49</v>
      </c>
      <c r="E921" s="53"/>
      <c r="F921" s="9" t="s">
        <v>93</v>
      </c>
      <c r="G921" s="53"/>
      <c r="H921" s="54">
        <v>452</v>
      </c>
      <c r="I921" s="53" t="s">
        <v>46</v>
      </c>
      <c r="J921" s="74" t="str">
        <f t="shared" ref="J921:K928" si="173">J$920</f>
        <v>Percent Reduction in Fossil Fuel Exports</v>
      </c>
      <c r="K921" s="74" t="str">
        <f t="shared" si="173"/>
        <v>indst reduce fossil fuel exports</v>
      </c>
      <c r="L921" s="353">
        <f t="shared" ref="L921:O924" si="174">L$920</f>
        <v>0</v>
      </c>
      <c r="M921" s="353">
        <f t="shared" si="174"/>
        <v>1</v>
      </c>
      <c r="N921" s="353">
        <f t="shared" si="174"/>
        <v>0.01</v>
      </c>
      <c r="O921" s="74" t="str">
        <f t="shared" si="174"/>
        <v>% reduction in exports</v>
      </c>
      <c r="P921" s="450" t="s">
        <v>3057</v>
      </c>
      <c r="Q921" s="53"/>
      <c r="R921" s="74" t="str">
        <f t="shared" ref="R921:R924" si="175">R$920</f>
        <v>reduce-fuel-exports.html</v>
      </c>
      <c r="S921" s="443"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56</v>
      </c>
      <c r="E922" s="53"/>
      <c r="F922" s="9" t="s">
        <v>101</v>
      </c>
      <c r="G922" s="53"/>
      <c r="H922" s="54">
        <v>453</v>
      </c>
      <c r="I922" s="53" t="s">
        <v>46</v>
      </c>
      <c r="J922" s="74" t="str">
        <f t="shared" si="173"/>
        <v>Percent Reduction in Fossil Fuel Exports</v>
      </c>
      <c r="K922" s="74" t="str">
        <f t="shared" si="173"/>
        <v>indst reduce fossil fuel exports</v>
      </c>
      <c r="L922" s="353">
        <f t="shared" si="174"/>
        <v>0</v>
      </c>
      <c r="M922" s="353">
        <f t="shared" si="174"/>
        <v>1</v>
      </c>
      <c r="N922" s="353">
        <f t="shared" si="174"/>
        <v>0.01</v>
      </c>
      <c r="O922" s="74" t="str">
        <f t="shared" si="174"/>
        <v>% reduction in exports</v>
      </c>
      <c r="P922" s="450" t="s">
        <v>3392</v>
      </c>
      <c r="Q922" s="53"/>
      <c r="R922" s="74" t="str">
        <f t="shared" si="175"/>
        <v>reduce-fuel-exports.html</v>
      </c>
      <c r="S922" s="443"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57</v>
      </c>
      <c r="E923" s="53"/>
      <c r="F923" s="9" t="s">
        <v>102</v>
      </c>
      <c r="G923" s="53"/>
      <c r="H923" s="54">
        <v>454</v>
      </c>
      <c r="I923" s="53" t="s">
        <v>46</v>
      </c>
      <c r="J923" s="74" t="str">
        <f t="shared" si="173"/>
        <v>Percent Reduction in Fossil Fuel Exports</v>
      </c>
      <c r="K923" s="74" t="str">
        <f t="shared" si="173"/>
        <v>indst reduce fossil fuel exports</v>
      </c>
      <c r="L923" s="353">
        <f t="shared" si="174"/>
        <v>0</v>
      </c>
      <c r="M923" s="353">
        <f t="shared" si="174"/>
        <v>1</v>
      </c>
      <c r="N923" s="353">
        <f t="shared" si="174"/>
        <v>0.01</v>
      </c>
      <c r="O923" s="74" t="str">
        <f t="shared" si="174"/>
        <v>% reduction in exports</v>
      </c>
      <c r="P923" s="450" t="s">
        <v>3393</v>
      </c>
      <c r="Q923" s="53"/>
      <c r="R923" s="74" t="str">
        <f t="shared" si="175"/>
        <v>reduce-fuel-exports.html</v>
      </c>
      <c r="S923" s="443"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2787</v>
      </c>
      <c r="E924" s="53"/>
      <c r="F924" s="9" t="s">
        <v>2788</v>
      </c>
      <c r="G924" s="53"/>
      <c r="H924" s="54">
        <v>455</v>
      </c>
      <c r="I924" s="53" t="s">
        <v>46</v>
      </c>
      <c r="J924" s="74" t="str">
        <f t="shared" si="173"/>
        <v>Percent Reduction in Fossil Fuel Exports</v>
      </c>
      <c r="K924" s="74" t="str">
        <f t="shared" si="173"/>
        <v>indst reduce fossil fuel exports</v>
      </c>
      <c r="L924" s="353">
        <f t="shared" si="174"/>
        <v>0</v>
      </c>
      <c r="M924" s="353">
        <f t="shared" si="174"/>
        <v>1</v>
      </c>
      <c r="N924" s="353">
        <f t="shared" si="174"/>
        <v>0.01</v>
      </c>
      <c r="O924" s="74" t="str">
        <f t="shared" si="174"/>
        <v>% reduction in exports</v>
      </c>
      <c r="P924" s="450" t="s">
        <v>3058</v>
      </c>
      <c r="Q924" s="53"/>
      <c r="R924" s="74" t="str">
        <f t="shared" si="175"/>
        <v>reduce-fuel-exports.html</v>
      </c>
      <c r="S924" s="443"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2779</v>
      </c>
      <c r="E926" s="53"/>
      <c r="F926" s="9" t="s">
        <v>2783</v>
      </c>
      <c r="G926" s="53"/>
      <c r="H926" s="54">
        <v>457</v>
      </c>
      <c r="I926" s="53" t="s">
        <v>46</v>
      </c>
      <c r="J926" s="74" t="str">
        <f t="shared" si="173"/>
        <v>Percent Reduction in Fossil Fuel Exports</v>
      </c>
      <c r="K926" s="74" t="str">
        <f t="shared" si="173"/>
        <v>indst reduce fossil fuel exports</v>
      </c>
      <c r="L926" s="353">
        <f t="shared" ref="L926:O928" si="178">L$920</f>
        <v>0</v>
      </c>
      <c r="M926" s="353">
        <f t="shared" si="178"/>
        <v>1</v>
      </c>
      <c r="N926" s="353">
        <f t="shared" si="178"/>
        <v>0.01</v>
      </c>
      <c r="O926" s="74" t="str">
        <f t="shared" si="178"/>
        <v>% reduction in exports</v>
      </c>
      <c r="P926" s="450" t="s">
        <v>3059</v>
      </c>
      <c r="Q926" s="53"/>
      <c r="R926" s="74" t="str">
        <f t="shared" ref="R926:R928" si="179">R$920</f>
        <v>reduce-fuel-exports.html</v>
      </c>
      <c r="S926" s="443"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2789</v>
      </c>
      <c r="E927" s="53"/>
      <c r="F927" s="9" t="s">
        <v>2790</v>
      </c>
      <c r="G927" s="53"/>
      <c r="H927" s="54">
        <v>458</v>
      </c>
      <c r="I927" s="53" t="s">
        <v>46</v>
      </c>
      <c r="J927" s="74" t="str">
        <f t="shared" si="173"/>
        <v>Percent Reduction in Fossil Fuel Exports</v>
      </c>
      <c r="K927" s="74" t="str">
        <f t="shared" si="173"/>
        <v>indst reduce fossil fuel exports</v>
      </c>
      <c r="L927" s="353">
        <f t="shared" si="178"/>
        <v>0</v>
      </c>
      <c r="M927" s="353">
        <f t="shared" si="178"/>
        <v>1</v>
      </c>
      <c r="N927" s="353">
        <f t="shared" si="178"/>
        <v>0.01</v>
      </c>
      <c r="O927" s="74" t="str">
        <f t="shared" si="178"/>
        <v>% reduction in exports</v>
      </c>
      <c r="P927" s="450" t="s">
        <v>3060</v>
      </c>
      <c r="Q927" s="53"/>
      <c r="R927" s="74" t="str">
        <f t="shared" si="179"/>
        <v>reduce-fuel-exports.html</v>
      </c>
      <c r="S927" s="443"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2780</v>
      </c>
      <c r="E928" s="53"/>
      <c r="F928" s="9" t="s">
        <v>2784</v>
      </c>
      <c r="G928" s="53"/>
      <c r="H928" s="54">
        <v>459</v>
      </c>
      <c r="I928" s="53" t="s">
        <v>46</v>
      </c>
      <c r="J928" s="74" t="str">
        <f t="shared" si="173"/>
        <v>Percent Reduction in Fossil Fuel Exports</v>
      </c>
      <c r="K928" s="74" t="str">
        <f t="shared" si="173"/>
        <v>indst reduce fossil fuel exports</v>
      </c>
      <c r="L928" s="353">
        <f t="shared" si="178"/>
        <v>0</v>
      </c>
      <c r="M928" s="353">
        <f t="shared" si="178"/>
        <v>1</v>
      </c>
      <c r="N928" s="353">
        <f t="shared" si="178"/>
        <v>0.01</v>
      </c>
      <c r="O928" s="74" t="str">
        <f t="shared" si="178"/>
        <v>% reduction in exports</v>
      </c>
      <c r="P928" s="450" t="s">
        <v>3061</v>
      </c>
      <c r="Q928" s="53"/>
      <c r="R928" s="74" t="str">
        <f t="shared" si="179"/>
        <v>reduce-fuel-exports.html</v>
      </c>
      <c r="S928" s="443" t="str">
        <f t="shared" si="176"/>
        <v>Calculated from model data; see the relevant variable(s) in the InputData folder for source information.</v>
      </c>
      <c r="T928" s="53"/>
    </row>
    <row r="929" spans="1:20" ht="71.2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28.5">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28.5">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3067</v>
      </c>
      <c r="S931" s="434"/>
      <c r="T931" s="53"/>
    </row>
    <row r="932" spans="1:20" ht="28.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57">
      <c r="A933" s="343" t="s">
        <v>142</v>
      </c>
      <c r="B933" s="343" t="s">
        <v>3153</v>
      </c>
      <c r="C933" s="343" t="s">
        <v>3154</v>
      </c>
      <c r="D933" s="53"/>
      <c r="E933" s="53"/>
      <c r="F933" s="53"/>
      <c r="G933" s="53"/>
      <c r="H933" s="54">
        <v>62</v>
      </c>
      <c r="I933" s="53" t="s">
        <v>46</v>
      </c>
      <c r="J933" s="343" t="s">
        <v>3153</v>
      </c>
      <c r="K933" s="76" t="s">
        <v>3155</v>
      </c>
      <c r="L933" s="59">
        <v>0</v>
      </c>
      <c r="M933" s="60">
        <v>1</v>
      </c>
      <c r="N933" s="60">
        <v>0.01</v>
      </c>
      <c r="O933" s="53" t="s">
        <v>36</v>
      </c>
      <c r="P933" s="450" t="s">
        <v>3183</v>
      </c>
      <c r="Q933" s="53" t="s">
        <v>253</v>
      </c>
      <c r="R933" s="9" t="s">
        <v>254</v>
      </c>
      <c r="S933" s="434" t="s">
        <v>164</v>
      </c>
      <c r="T933" s="53"/>
    </row>
    <row r="934" spans="1:20" ht="42.7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2.75">
      <c r="A935" s="343" t="s">
        <v>142</v>
      </c>
      <c r="B935" s="343" t="s">
        <v>143</v>
      </c>
      <c r="C935" s="343" t="s">
        <v>3204</v>
      </c>
      <c r="D935" s="53"/>
      <c r="E935" s="53"/>
      <c r="F935" s="53"/>
      <c r="G935" s="53"/>
      <c r="H935" s="54">
        <v>64</v>
      </c>
      <c r="I935" s="53" t="s">
        <v>46</v>
      </c>
      <c r="J935" s="76" t="s">
        <v>143</v>
      </c>
      <c r="K935" s="76" t="s">
        <v>2390</v>
      </c>
      <c r="L935" s="59">
        <v>0</v>
      </c>
      <c r="M935" s="60">
        <v>1</v>
      </c>
      <c r="N935" s="60">
        <v>0.01</v>
      </c>
      <c r="O935" s="53" t="s">
        <v>36</v>
      </c>
      <c r="P935" s="450" t="s">
        <v>3184</v>
      </c>
      <c r="Q935" s="53" t="s">
        <v>257</v>
      </c>
      <c r="R935" s="9" t="s">
        <v>258</v>
      </c>
      <c r="S935" s="434" t="s">
        <v>164</v>
      </c>
      <c r="T935" s="53"/>
    </row>
    <row r="936" spans="1:20" ht="28.5">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3068</v>
      </c>
      <c r="S936" s="434"/>
      <c r="T936" s="53"/>
    </row>
    <row r="937" spans="1:20" ht="99.75">
      <c r="A937" s="343" t="s">
        <v>142</v>
      </c>
      <c r="B937" s="343" t="s">
        <v>2723</v>
      </c>
      <c r="C937" s="343" t="s">
        <v>2724</v>
      </c>
      <c r="D937" s="53"/>
      <c r="E937" s="53"/>
      <c r="F937" s="53"/>
      <c r="G937" s="53"/>
      <c r="H937" s="54">
        <v>434</v>
      </c>
      <c r="I937" s="53" t="s">
        <v>46</v>
      </c>
      <c r="J937" s="343" t="s">
        <v>2723</v>
      </c>
      <c r="K937" s="343" t="s">
        <v>2725</v>
      </c>
      <c r="L937" s="59">
        <v>0</v>
      </c>
      <c r="M937" s="60">
        <v>1</v>
      </c>
      <c r="N937" s="60">
        <v>0.01</v>
      </c>
      <c r="O937" s="53" t="s">
        <v>2726</v>
      </c>
      <c r="P937" s="450" t="s">
        <v>3063</v>
      </c>
      <c r="Q937" s="53"/>
      <c r="R937" s="9" t="s">
        <v>3062</v>
      </c>
      <c r="S937" s="432" t="s">
        <v>2727</v>
      </c>
      <c r="T937" s="53"/>
    </row>
    <row r="938" spans="1:20" s="2" customFormat="1" ht="57">
      <c r="A938" s="344" t="s">
        <v>2791</v>
      </c>
      <c r="B938" s="344" t="s">
        <v>2795</v>
      </c>
      <c r="C938" s="344" t="s">
        <v>312</v>
      </c>
      <c r="D938" s="9"/>
      <c r="E938" s="9"/>
      <c r="F938" s="9"/>
      <c r="G938" s="9"/>
      <c r="H938" s="54">
        <v>68</v>
      </c>
      <c r="I938" s="9" t="s">
        <v>46</v>
      </c>
      <c r="J938" s="75" t="s">
        <v>2794</v>
      </c>
      <c r="K938" s="76" t="s">
        <v>2388</v>
      </c>
      <c r="L938" s="63">
        <v>0</v>
      </c>
      <c r="M938" s="63">
        <v>1</v>
      </c>
      <c r="N938" s="63">
        <v>0.01</v>
      </c>
      <c r="O938" s="9" t="s">
        <v>60</v>
      </c>
      <c r="P938" s="451" t="s">
        <v>2456</v>
      </c>
      <c r="Q938" s="9" t="s">
        <v>263</v>
      </c>
      <c r="R938" s="9" t="s">
        <v>264</v>
      </c>
      <c r="S938" s="434" t="s">
        <v>164</v>
      </c>
      <c r="T938" s="9"/>
    </row>
    <row r="939" spans="1:20" s="2" customFormat="1" ht="57">
      <c r="A939" s="344" t="s">
        <v>2791</v>
      </c>
      <c r="B939" s="344" t="s">
        <v>3111</v>
      </c>
      <c r="C939" s="344" t="s">
        <v>3110</v>
      </c>
      <c r="D939" s="9"/>
      <c r="E939" s="9"/>
      <c r="F939" s="9"/>
      <c r="G939" s="9"/>
      <c r="H939" s="54">
        <v>176</v>
      </c>
      <c r="I939" s="9" t="s">
        <v>46</v>
      </c>
      <c r="J939" s="75" t="s">
        <v>385</v>
      </c>
      <c r="K939" s="76" t="s">
        <v>3108</v>
      </c>
      <c r="L939" s="63">
        <v>0</v>
      </c>
      <c r="M939" s="63">
        <v>1</v>
      </c>
      <c r="N939" s="63">
        <v>0.01</v>
      </c>
      <c r="O939" s="53" t="s">
        <v>3109</v>
      </c>
      <c r="P939" s="451" t="s">
        <v>3394</v>
      </c>
      <c r="Q939" s="9" t="s">
        <v>378</v>
      </c>
      <c r="R939" s="9" t="s">
        <v>3064</v>
      </c>
      <c r="S939" s="434" t="s">
        <v>164</v>
      </c>
      <c r="T939" s="9"/>
    </row>
    <row r="940" spans="1:20" s="2" customFormat="1" ht="57">
      <c r="A940" s="344" t="s">
        <v>2791</v>
      </c>
      <c r="B940" s="344" t="s">
        <v>2792</v>
      </c>
      <c r="C940" s="344" t="s">
        <v>2793</v>
      </c>
      <c r="D940" s="9"/>
      <c r="E940" s="9"/>
      <c r="F940" s="9"/>
      <c r="G940" s="9"/>
      <c r="H940" s="54">
        <v>450</v>
      </c>
      <c r="I940" s="9" t="s">
        <v>46</v>
      </c>
      <c r="J940" s="344" t="s">
        <v>2796</v>
      </c>
      <c r="K940" s="343" t="s">
        <v>2797</v>
      </c>
      <c r="L940" s="63">
        <v>0</v>
      </c>
      <c r="M940" s="63">
        <v>1</v>
      </c>
      <c r="N940" s="63">
        <v>0.01</v>
      </c>
      <c r="O940" s="53" t="s">
        <v>2798</v>
      </c>
      <c r="P940" s="451" t="s">
        <v>2799</v>
      </c>
      <c r="Q940" s="9"/>
      <c r="R940" s="9" t="s">
        <v>3065</v>
      </c>
      <c r="S940" s="434"/>
      <c r="T940" s="9"/>
    </row>
    <row r="941" spans="1:20" s="5" customFormat="1" ht="57">
      <c r="A941" s="343" t="s">
        <v>10</v>
      </c>
      <c r="B941" s="343" t="s">
        <v>27</v>
      </c>
      <c r="C941" s="343" t="s">
        <v>2647</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2615</v>
      </c>
      <c r="Q941" s="53" t="s">
        <v>261</v>
      </c>
      <c r="R941" s="9" t="s">
        <v>262</v>
      </c>
      <c r="S941" s="439" t="s">
        <v>2613</v>
      </c>
      <c r="T941" s="9" t="s">
        <v>435</v>
      </c>
    </row>
    <row r="942" spans="1:20" s="5" customFormat="1" ht="57">
      <c r="A942" s="74" t="str">
        <f>A$941</f>
        <v>Cross-Sector</v>
      </c>
      <c r="B942" s="74" t="str">
        <f t="shared" ref="B942:C942" si="180">B$941</f>
        <v>Carbon Tax</v>
      </c>
      <c r="C942" s="74" t="str">
        <f t="shared" si="180"/>
        <v>Additional Carbon Tax Rate</v>
      </c>
      <c r="D942" s="53" t="s">
        <v>376</v>
      </c>
      <c r="E942" s="53"/>
      <c r="F942" s="53" t="s">
        <v>377</v>
      </c>
      <c r="G942" s="53"/>
      <c r="H942" s="54">
        <v>172</v>
      </c>
      <c r="I942" s="53" t="s">
        <v>46</v>
      </c>
      <c r="J942" s="74" t="str">
        <f t="shared" ref="J942:J946" si="181">J$941</f>
        <v>Carbon Tax</v>
      </c>
      <c r="K942" s="66" t="str">
        <f t="shared" ref="K942:O946" si="182">K$941</f>
        <v>cross carbon tax</v>
      </c>
      <c r="L942" s="66">
        <f t="shared" si="182"/>
        <v>0</v>
      </c>
      <c r="M942" s="66">
        <f t="shared" si="182"/>
        <v>300</v>
      </c>
      <c r="N942" s="66">
        <f t="shared" si="182"/>
        <v>5</v>
      </c>
      <c r="O942" s="55" t="str">
        <f t="shared" si="182"/>
        <v>$/metric ton CO2e</v>
      </c>
      <c r="P942" s="450" t="s">
        <v>2616</v>
      </c>
      <c r="Q942" s="55" t="str">
        <f t="shared" ref="Q942:R946" si="183">Q$941</f>
        <v>fuels.html#carbon-tax</v>
      </c>
      <c r="R942" s="55" t="str">
        <f t="shared" si="183"/>
        <v>carbon-tax.html</v>
      </c>
      <c r="S942" s="439"/>
      <c r="T942" s="55"/>
    </row>
    <row r="943" spans="1:20" s="5" customFormat="1" ht="57">
      <c r="A943" s="74" t="str">
        <f t="shared" ref="A943:C946" si="184">A$941</f>
        <v>Cross-Sector</v>
      </c>
      <c r="B943" s="74" t="str">
        <f t="shared" si="184"/>
        <v>Carbon Tax</v>
      </c>
      <c r="C943" s="74" t="str">
        <f t="shared" si="184"/>
        <v>Additional Carbon Tax Rate</v>
      </c>
      <c r="D943" s="53" t="s">
        <v>370</v>
      </c>
      <c r="E943" s="53"/>
      <c r="F943" s="53" t="s">
        <v>374</v>
      </c>
      <c r="G943" s="53"/>
      <c r="H943" s="54">
        <v>173</v>
      </c>
      <c r="I943" s="53" t="s">
        <v>46</v>
      </c>
      <c r="J943" s="74" t="str">
        <f t="shared" si="181"/>
        <v>Carbon Tax</v>
      </c>
      <c r="K943" s="66" t="str">
        <f t="shared" si="182"/>
        <v>cross carbon tax</v>
      </c>
      <c r="L943" s="66">
        <f t="shared" si="182"/>
        <v>0</v>
      </c>
      <c r="M943" s="66">
        <f t="shared" si="182"/>
        <v>300</v>
      </c>
      <c r="N943" s="66">
        <f t="shared" si="182"/>
        <v>5</v>
      </c>
      <c r="O943" s="55" t="str">
        <f t="shared" si="182"/>
        <v>$/metric ton CO2e</v>
      </c>
      <c r="P943" s="450" t="s">
        <v>2617</v>
      </c>
      <c r="Q943" s="55" t="str">
        <f t="shared" si="183"/>
        <v>fuels.html#carbon-tax</v>
      </c>
      <c r="R943" s="55" t="str">
        <f t="shared" si="183"/>
        <v>carbon-tax.html</v>
      </c>
      <c r="S943" s="439"/>
      <c r="T943" s="55"/>
    </row>
    <row r="944" spans="1:20" s="5" customFormat="1" ht="57">
      <c r="A944" s="74" t="str">
        <f t="shared" si="184"/>
        <v>Cross-Sector</v>
      </c>
      <c r="B944" s="74" t="str">
        <f t="shared" si="184"/>
        <v>Carbon Tax</v>
      </c>
      <c r="C944" s="74" t="str">
        <f t="shared" si="184"/>
        <v>Additional Carbon Tax Rate</v>
      </c>
      <c r="D944" s="53" t="s">
        <v>371</v>
      </c>
      <c r="E944" s="53"/>
      <c r="F944" s="53" t="s">
        <v>375</v>
      </c>
      <c r="G944" s="53"/>
      <c r="H944" s="54">
        <v>174</v>
      </c>
      <c r="I944" s="53" t="s">
        <v>46</v>
      </c>
      <c r="J944" s="74" t="str">
        <f t="shared" si="181"/>
        <v>Carbon Tax</v>
      </c>
      <c r="K944" s="66" t="str">
        <f t="shared" si="182"/>
        <v>cross carbon tax</v>
      </c>
      <c r="L944" s="66">
        <f t="shared" si="182"/>
        <v>0</v>
      </c>
      <c r="M944" s="66">
        <f t="shared" si="182"/>
        <v>300</v>
      </c>
      <c r="N944" s="66">
        <f t="shared" si="182"/>
        <v>5</v>
      </c>
      <c r="O944" s="55" t="str">
        <f t="shared" si="182"/>
        <v>$/metric ton CO2e</v>
      </c>
      <c r="P944" s="450" t="s">
        <v>2618</v>
      </c>
      <c r="Q944" s="55" t="str">
        <f t="shared" si="183"/>
        <v>fuels.html#carbon-tax</v>
      </c>
      <c r="R944" s="55" t="str">
        <f t="shared" si="183"/>
        <v>carbon-tax.html</v>
      </c>
      <c r="S944" s="439"/>
      <c r="T944" s="55"/>
    </row>
    <row r="945" spans="1:20" s="5" customFormat="1" ht="85.5">
      <c r="A945" s="74" t="str">
        <f t="shared" si="184"/>
        <v>Cross-Sector</v>
      </c>
      <c r="B945" s="74" t="str">
        <f t="shared" si="184"/>
        <v>Carbon Tax</v>
      </c>
      <c r="C945" s="74" t="str">
        <f t="shared" si="184"/>
        <v>Additional Carbon Tax Rate</v>
      </c>
      <c r="D945" s="53" t="s">
        <v>369</v>
      </c>
      <c r="E945" s="53"/>
      <c r="F945" s="53" t="s">
        <v>373</v>
      </c>
      <c r="G945" s="53"/>
      <c r="H945" s="54">
        <v>175</v>
      </c>
      <c r="I945" s="53" t="s">
        <v>46</v>
      </c>
      <c r="J945" s="74" t="str">
        <f t="shared" si="181"/>
        <v>Carbon Tax</v>
      </c>
      <c r="K945" s="66" t="str">
        <f t="shared" si="182"/>
        <v>cross carbon tax</v>
      </c>
      <c r="L945" s="66">
        <f t="shared" si="182"/>
        <v>0</v>
      </c>
      <c r="M945" s="66">
        <f t="shared" si="182"/>
        <v>300</v>
      </c>
      <c r="N945" s="66">
        <f t="shared" si="182"/>
        <v>5</v>
      </c>
      <c r="O945" s="55" t="str">
        <f t="shared" si="182"/>
        <v>$/metric ton CO2e</v>
      </c>
      <c r="P945" s="450" t="s">
        <v>3138</v>
      </c>
      <c r="Q945" s="55" t="str">
        <f t="shared" si="183"/>
        <v>fuels.html#carbon-tax</v>
      </c>
      <c r="R945" s="55" t="str">
        <f t="shared" si="183"/>
        <v>carbon-tax.html</v>
      </c>
      <c r="S945" s="439"/>
      <c r="T945" s="55"/>
    </row>
    <row r="946" spans="1:20" s="5" customFormat="1" ht="42.75">
      <c r="A946" s="74" t="str">
        <f t="shared" si="184"/>
        <v>Cross-Sector</v>
      </c>
      <c r="B946" s="74" t="str">
        <f t="shared" si="184"/>
        <v>Carbon Tax</v>
      </c>
      <c r="C946" s="74" t="str">
        <f t="shared" si="184"/>
        <v>Additional Carbon Tax Rate</v>
      </c>
      <c r="D946" s="53" t="s">
        <v>2812</v>
      </c>
      <c r="E946" s="53"/>
      <c r="F946" s="53" t="s">
        <v>3292</v>
      </c>
      <c r="G946" s="53"/>
      <c r="H946" s="54">
        <v>544</v>
      </c>
      <c r="I946" s="53" t="s">
        <v>46</v>
      </c>
      <c r="J946" s="74" t="str">
        <f t="shared" si="181"/>
        <v>Carbon Tax</v>
      </c>
      <c r="K946" s="66" t="str">
        <f t="shared" si="182"/>
        <v>cross carbon tax</v>
      </c>
      <c r="L946" s="66">
        <f t="shared" si="182"/>
        <v>0</v>
      </c>
      <c r="M946" s="66">
        <f t="shared" si="182"/>
        <v>300</v>
      </c>
      <c r="N946" s="66">
        <f t="shared" si="182"/>
        <v>5</v>
      </c>
      <c r="O946" s="55" t="str">
        <f t="shared" si="182"/>
        <v>$/metric ton CO2e</v>
      </c>
      <c r="P946" s="450" t="s">
        <v>3291</v>
      </c>
      <c r="Q946" s="55" t="str">
        <f t="shared" si="183"/>
        <v>fuels.html#carbon-tax</v>
      </c>
      <c r="R946" s="55" t="str">
        <f t="shared" si="183"/>
        <v>carbon-tax.html</v>
      </c>
      <c r="S946" s="439"/>
      <c r="T946" s="55"/>
    </row>
    <row r="947" spans="1:20" s="5" customFormat="1" ht="28.5">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28.5">
      <c r="A948" s="74" t="str">
        <f>A$947</f>
        <v>Cross-Sector</v>
      </c>
      <c r="B948" s="74" t="str">
        <f>B$947</f>
        <v>End Existing Subsidies</v>
      </c>
      <c r="C948" s="74" t="str">
        <f t="shared" ref="B948:C963" si="185">C$947</f>
        <v>Percent Reduction in BAU Subsidies</v>
      </c>
      <c r="D948" s="9" t="s">
        <v>491</v>
      </c>
      <c r="E948" s="53"/>
      <c r="F948" s="9" t="s">
        <v>488</v>
      </c>
      <c r="G948" s="53"/>
      <c r="H948" s="54">
        <v>69</v>
      </c>
      <c r="I948" s="9" t="s">
        <v>46</v>
      </c>
      <c r="J948" s="74" t="str">
        <f t="shared" ref="J948:K963" si="186">J$947</f>
        <v>End Existing Subsidies</v>
      </c>
      <c r="K948" s="74" t="str">
        <f t="shared" si="186"/>
        <v>cross reduce BAU subsidies</v>
      </c>
      <c r="L948" s="63">
        <v>0</v>
      </c>
      <c r="M948" s="63">
        <v>1</v>
      </c>
      <c r="N948" s="63">
        <v>0.01</v>
      </c>
      <c r="O948" s="53" t="s">
        <v>151</v>
      </c>
      <c r="P948" s="451" t="s">
        <v>2743</v>
      </c>
      <c r="Q948" s="9" t="s">
        <v>265</v>
      </c>
      <c r="R948" s="9" t="s">
        <v>266</v>
      </c>
      <c r="S948" s="434" t="s">
        <v>164</v>
      </c>
      <c r="T948" s="55"/>
    </row>
    <row r="949" spans="1:20" s="5" customFormat="1" ht="28.5">
      <c r="A949" s="74" t="str">
        <f t="shared" ref="A949:C964" si="187">A$947</f>
        <v>Cross-Sector</v>
      </c>
      <c r="B949" s="74" t="str">
        <f t="shared" si="185"/>
        <v>End Existing Subsidies</v>
      </c>
      <c r="C949" s="74" t="str">
        <f t="shared" si="185"/>
        <v>Percent Reduction in BAU Subsidies</v>
      </c>
      <c r="D949" s="9" t="s">
        <v>49</v>
      </c>
      <c r="E949" s="53"/>
      <c r="F949" s="9" t="s">
        <v>93</v>
      </c>
      <c r="G949" s="53"/>
      <c r="H949" s="54">
        <v>70</v>
      </c>
      <c r="I949" s="9" t="s">
        <v>46</v>
      </c>
      <c r="J949" s="74" t="str">
        <f t="shared" si="186"/>
        <v>End Existing Subsidies</v>
      </c>
      <c r="K949" s="74" t="str">
        <f t="shared" si="186"/>
        <v>cross reduce BAU subsidies</v>
      </c>
      <c r="L949" s="61">
        <f>L$948</f>
        <v>0</v>
      </c>
      <c r="M949" s="61">
        <f>M$948</f>
        <v>1</v>
      </c>
      <c r="N949" s="61">
        <f>N$948</f>
        <v>0.01</v>
      </c>
      <c r="O949" s="55" t="str">
        <f>O$948</f>
        <v>% reduction in BAU subsidies</v>
      </c>
      <c r="P949" s="451" t="s">
        <v>2744</v>
      </c>
      <c r="Q949" s="9" t="s">
        <v>265</v>
      </c>
      <c r="R949" s="9" t="s">
        <v>266</v>
      </c>
      <c r="S949" s="434" t="s">
        <v>164</v>
      </c>
      <c r="T949" s="55"/>
    </row>
    <row r="950" spans="1:20" s="5" customFormat="1" ht="28.5">
      <c r="A950" s="74" t="str">
        <f t="shared" si="187"/>
        <v>Cross-Sector</v>
      </c>
      <c r="B950" s="74" t="str">
        <f t="shared" si="185"/>
        <v>End Existing Subsidies</v>
      </c>
      <c r="C950" s="74" t="str">
        <f t="shared" si="185"/>
        <v>Percent Reduction in BAU Subsidies</v>
      </c>
      <c r="D950" s="9" t="s">
        <v>50</v>
      </c>
      <c r="E950" s="53"/>
      <c r="F950" s="9" t="s">
        <v>94</v>
      </c>
      <c r="G950" s="53"/>
      <c r="H950" s="54">
        <v>71</v>
      </c>
      <c r="I950" s="9" t="s">
        <v>46</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1" t="s">
        <v>2745</v>
      </c>
      <c r="Q950" s="9" t="s">
        <v>265</v>
      </c>
      <c r="R950" s="9" t="s">
        <v>266</v>
      </c>
      <c r="S950" s="434" t="s">
        <v>164</v>
      </c>
      <c r="T950" s="55"/>
    </row>
    <row r="951" spans="1:20" s="5" customFormat="1" ht="28.5">
      <c r="A951" s="74" t="str">
        <f t="shared" si="187"/>
        <v>Cross-Sector</v>
      </c>
      <c r="B951" s="74" t="str">
        <f t="shared" si="185"/>
        <v>End Existing Subsidies</v>
      </c>
      <c r="C951" s="74" t="str">
        <f t="shared" si="185"/>
        <v>Percent Reduction in BAU Subsidies</v>
      </c>
      <c r="D951" s="9" t="s">
        <v>51</v>
      </c>
      <c r="E951" s="53"/>
      <c r="F951" s="9" t="s">
        <v>95</v>
      </c>
      <c r="G951" s="53"/>
      <c r="H951" s="54">
        <v>72</v>
      </c>
      <c r="I951" s="9" t="s">
        <v>47</v>
      </c>
      <c r="J951" s="74" t="str">
        <f t="shared" si="186"/>
        <v>End Existing Subsidies</v>
      </c>
      <c r="K951" s="74" t="str">
        <f t="shared" si="186"/>
        <v>cross reduce BAU subsidies</v>
      </c>
      <c r="L951" s="61"/>
      <c r="M951" s="61"/>
      <c r="N951" s="61"/>
      <c r="O951" s="55"/>
      <c r="P951" s="451"/>
      <c r="Q951" s="9"/>
      <c r="R951" s="9"/>
      <c r="S951" s="434"/>
      <c r="T951" s="55"/>
    </row>
    <row r="952" spans="1:20" s="5" customFormat="1" ht="28.5">
      <c r="A952" s="74" t="str">
        <f t="shared" si="187"/>
        <v>Cross-Sector</v>
      </c>
      <c r="B952" s="74" t="str">
        <f t="shared" si="185"/>
        <v>End Existing Subsidies</v>
      </c>
      <c r="C952" s="74" t="str">
        <f t="shared" si="185"/>
        <v>Percent Reduction in BAU Subsidies</v>
      </c>
      <c r="D952" s="9" t="s">
        <v>52</v>
      </c>
      <c r="E952" s="53"/>
      <c r="F952" s="9" t="s">
        <v>493</v>
      </c>
      <c r="G952" s="53"/>
      <c r="H952" s="54">
        <v>73</v>
      </c>
      <c r="I952" s="9" t="s">
        <v>47</v>
      </c>
      <c r="J952" s="74" t="str">
        <f t="shared" si="186"/>
        <v>End Existing Subsidies</v>
      </c>
      <c r="K952" s="74" t="str">
        <f t="shared" si="186"/>
        <v>cross reduce BAU subsidies</v>
      </c>
      <c r="L952" s="61"/>
      <c r="M952" s="61"/>
      <c r="N952" s="61"/>
      <c r="O952" s="55"/>
      <c r="P952" s="451"/>
      <c r="Q952" s="9"/>
      <c r="R952" s="9"/>
      <c r="S952" s="434"/>
      <c r="T952" s="55"/>
    </row>
    <row r="953" spans="1:20" s="5" customFormat="1" ht="28.5">
      <c r="A953" s="74" t="str">
        <f t="shared" si="187"/>
        <v>Cross-Sector</v>
      </c>
      <c r="B953" s="74" t="str">
        <f t="shared" si="185"/>
        <v>End Existing Subsidies</v>
      </c>
      <c r="C953" s="74" t="str">
        <f t="shared" si="185"/>
        <v>Percent Reduction in BAU Subsidies</v>
      </c>
      <c r="D953" s="9" t="s">
        <v>53</v>
      </c>
      <c r="E953" s="53"/>
      <c r="F953" s="9" t="s">
        <v>100</v>
      </c>
      <c r="G953" s="53"/>
      <c r="H953" s="54">
        <v>74</v>
      </c>
      <c r="I953" s="9" t="s">
        <v>46</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1" t="s">
        <v>2628</v>
      </c>
      <c r="Q953" s="9" t="s">
        <v>265</v>
      </c>
      <c r="R953" s="9" t="s">
        <v>266</v>
      </c>
      <c r="S953" s="434" t="s">
        <v>164</v>
      </c>
      <c r="T953" s="55"/>
    </row>
    <row r="954" spans="1:20" s="5" customFormat="1" ht="28.5">
      <c r="A954" s="74" t="str">
        <f t="shared" si="187"/>
        <v>Cross-Sector</v>
      </c>
      <c r="B954" s="74" t="str">
        <f t="shared" si="185"/>
        <v>End Existing Subsidies</v>
      </c>
      <c r="C954" s="74" t="str">
        <f t="shared" si="185"/>
        <v>Percent Reduction in BAU Subsidies</v>
      </c>
      <c r="D954" s="9" t="s">
        <v>54</v>
      </c>
      <c r="E954" s="53"/>
      <c r="F954" s="9" t="s">
        <v>98</v>
      </c>
      <c r="G954" s="53"/>
      <c r="H954" s="54">
        <v>707</v>
      </c>
      <c r="I954" s="9" t="s">
        <v>47</v>
      </c>
      <c r="J954" s="74" t="str">
        <f t="shared" si="186"/>
        <v>End Existing Subsidies</v>
      </c>
      <c r="K954" s="74" t="str">
        <f t="shared" si="186"/>
        <v>cross reduce BAU subsidies</v>
      </c>
      <c r="L954" s="65"/>
      <c r="M954" s="65"/>
      <c r="N954" s="65"/>
      <c r="O954" s="53"/>
      <c r="P954" s="450"/>
      <c r="Q954" s="55"/>
      <c r="R954" s="9"/>
      <c r="S954" s="442"/>
      <c r="T954" s="55"/>
    </row>
    <row r="955" spans="1:20" s="5" customFormat="1" ht="28.5">
      <c r="A955" s="74" t="str">
        <f t="shared" si="187"/>
        <v>Cross-Sector</v>
      </c>
      <c r="B955" s="74" t="str">
        <f t="shared" si="185"/>
        <v>End Existing Subsidies</v>
      </c>
      <c r="C955" s="74" t="str">
        <f t="shared" si="185"/>
        <v>Percent Reduction in BAU Subsidies</v>
      </c>
      <c r="D955" s="9" t="s">
        <v>56</v>
      </c>
      <c r="E955" s="53"/>
      <c r="F955" s="9" t="s">
        <v>101</v>
      </c>
      <c r="G955" s="53"/>
      <c r="H955" s="54">
        <v>75</v>
      </c>
      <c r="I955" s="9" t="s">
        <v>46</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1" t="s">
        <v>2629</v>
      </c>
      <c r="Q955" s="9" t="s">
        <v>265</v>
      </c>
      <c r="R955" s="9" t="s">
        <v>266</v>
      </c>
      <c r="S955" s="434" t="s">
        <v>164</v>
      </c>
      <c r="T955" s="55"/>
    </row>
    <row r="956" spans="1:20" s="5" customFormat="1" ht="28.5">
      <c r="A956" s="74" t="str">
        <f t="shared" si="187"/>
        <v>Cross-Sector</v>
      </c>
      <c r="B956" s="74" t="str">
        <f t="shared" si="185"/>
        <v>End Existing Subsidies</v>
      </c>
      <c r="C956" s="74" t="str">
        <f t="shared" si="185"/>
        <v>Percent Reduction in BAU Subsidies</v>
      </c>
      <c r="D956" s="9" t="s">
        <v>57</v>
      </c>
      <c r="E956" s="53"/>
      <c r="F956" s="9" t="s">
        <v>102</v>
      </c>
      <c r="G956" s="53"/>
      <c r="H956" s="54">
        <v>76</v>
      </c>
      <c r="I956" s="9" t="s">
        <v>46</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1" t="s">
        <v>2746</v>
      </c>
      <c r="Q956" s="9" t="s">
        <v>265</v>
      </c>
      <c r="R956" s="9" t="s">
        <v>266</v>
      </c>
      <c r="S956" s="434" t="s">
        <v>164</v>
      </c>
      <c r="T956" s="55"/>
    </row>
    <row r="957" spans="1:20" s="5" customFormat="1" ht="28.5">
      <c r="A957" s="74" t="str">
        <f t="shared" si="187"/>
        <v>Cross-Sector</v>
      </c>
      <c r="B957" s="74" t="str">
        <f t="shared" si="185"/>
        <v>End Existing Subsidies</v>
      </c>
      <c r="C957" s="74" t="str">
        <f t="shared" si="185"/>
        <v>Percent Reduction in BAU Subsidies</v>
      </c>
      <c r="D957" s="9" t="s">
        <v>58</v>
      </c>
      <c r="E957" s="53"/>
      <c r="F957" s="9" t="s">
        <v>103</v>
      </c>
      <c r="G957" s="53"/>
      <c r="H957" s="54">
        <v>708</v>
      </c>
      <c r="I957" s="9" t="s">
        <v>47</v>
      </c>
      <c r="J957" s="74" t="str">
        <f t="shared" si="186"/>
        <v>End Existing Subsidies</v>
      </c>
      <c r="K957" s="74" t="str">
        <f t="shared" si="186"/>
        <v>cross reduce BAU subsidies</v>
      </c>
      <c r="L957" s="65"/>
      <c r="M957" s="65"/>
      <c r="N957" s="65"/>
      <c r="O957" s="53"/>
      <c r="P957" s="450"/>
      <c r="Q957" s="55"/>
      <c r="R957" s="9"/>
      <c r="S957" s="442"/>
      <c r="T957" s="55"/>
    </row>
    <row r="958" spans="1:20" s="5" customFormat="1" ht="28.5">
      <c r="A958" s="74" t="str">
        <f t="shared" si="187"/>
        <v>Cross-Sector</v>
      </c>
      <c r="B958" s="74" t="str">
        <f t="shared" si="185"/>
        <v>End Existing Subsidies</v>
      </c>
      <c r="C958" s="74" t="str">
        <f t="shared" si="185"/>
        <v>Percent Reduction in BAU Subsidies</v>
      </c>
      <c r="D958" s="9" t="s">
        <v>59</v>
      </c>
      <c r="E958" s="53"/>
      <c r="F958" s="9" t="s">
        <v>104</v>
      </c>
      <c r="G958" s="53"/>
      <c r="H958" s="54">
        <v>709</v>
      </c>
      <c r="I958" s="9" t="s">
        <v>47</v>
      </c>
      <c r="J958" s="74" t="str">
        <f t="shared" si="186"/>
        <v>End Existing Subsidies</v>
      </c>
      <c r="K958" s="74" t="str">
        <f t="shared" si="186"/>
        <v>cross reduce BAU subsidies</v>
      </c>
      <c r="L958" s="65"/>
      <c r="M958" s="65"/>
      <c r="N958" s="65"/>
      <c r="O958" s="53"/>
      <c r="P958" s="450"/>
      <c r="Q958" s="55"/>
      <c r="R958" s="9"/>
      <c r="S958" s="442"/>
      <c r="T958" s="55"/>
    </row>
    <row r="959" spans="1:20" s="5" customFormat="1" ht="28.5">
      <c r="A959" s="74" t="str">
        <f t="shared" si="187"/>
        <v>Cross-Sector</v>
      </c>
      <c r="B959" s="74" t="str">
        <f t="shared" si="185"/>
        <v>End Existing Subsidies</v>
      </c>
      <c r="C959" s="74" t="str">
        <f t="shared" si="185"/>
        <v>Percent Reduction in BAU Subsidies</v>
      </c>
      <c r="D959" s="9" t="s">
        <v>2787</v>
      </c>
      <c r="E959" s="53"/>
      <c r="F959" s="9" t="s">
        <v>2788</v>
      </c>
      <c r="G959" s="53"/>
      <c r="H959" s="54">
        <v>710</v>
      </c>
      <c r="I959" s="9" t="s">
        <v>47</v>
      </c>
      <c r="J959" s="74" t="str">
        <f t="shared" si="186"/>
        <v>End Existing Subsidies</v>
      </c>
      <c r="K959" s="74" t="str">
        <f t="shared" si="186"/>
        <v>cross reduce BAU subsidies</v>
      </c>
      <c r="L959" s="61"/>
      <c r="M959" s="61"/>
      <c r="N959" s="61"/>
      <c r="O959" s="55"/>
      <c r="P959" s="451"/>
      <c r="Q959" s="9"/>
      <c r="R959" s="9"/>
      <c r="S959" s="434"/>
      <c r="T959" s="55"/>
    </row>
    <row r="960" spans="1:20" s="5" customFormat="1" ht="28.5">
      <c r="A960" s="74" t="str">
        <f t="shared" si="187"/>
        <v>Cross-Sector</v>
      </c>
      <c r="B960" s="74" t="str">
        <f t="shared" si="185"/>
        <v>End Existing Subsidies</v>
      </c>
      <c r="C960" s="74" t="str">
        <f t="shared" si="185"/>
        <v>Percent Reduction in BAU Subsidies</v>
      </c>
      <c r="D960" s="9" t="s">
        <v>78</v>
      </c>
      <c r="E960" s="53"/>
      <c r="F960" s="9" t="s">
        <v>105</v>
      </c>
      <c r="G960" s="53"/>
      <c r="H960" s="54">
        <v>711</v>
      </c>
      <c r="I960" s="9" t="s">
        <v>47</v>
      </c>
      <c r="J960" s="74" t="str">
        <f t="shared" si="186"/>
        <v>End Existing Subsidies</v>
      </c>
      <c r="K960" s="74" t="str">
        <f t="shared" si="186"/>
        <v>cross reduce BAU subsidies</v>
      </c>
      <c r="L960" s="65"/>
      <c r="M960" s="65"/>
      <c r="N960" s="65"/>
      <c r="O960" s="53"/>
      <c r="P960" s="450"/>
      <c r="Q960" s="55"/>
      <c r="R960" s="9"/>
      <c r="S960" s="442"/>
      <c r="T960" s="55"/>
    </row>
    <row r="961" spans="1:20" s="5" customFormat="1" ht="28.5">
      <c r="A961" s="74" t="str">
        <f t="shared" si="187"/>
        <v>Cross-Sector</v>
      </c>
      <c r="B961" s="74" t="str">
        <f t="shared" si="185"/>
        <v>End Existing Subsidies</v>
      </c>
      <c r="C961" s="74" t="str">
        <f t="shared" si="185"/>
        <v>Percent Reduction in BAU Subsidies</v>
      </c>
      <c r="D961" s="9" t="s">
        <v>476</v>
      </c>
      <c r="E961" s="53"/>
      <c r="F961" s="9" t="s">
        <v>477</v>
      </c>
      <c r="G961" s="53"/>
      <c r="H961" s="54">
        <v>712</v>
      </c>
      <c r="I961" s="9" t="s">
        <v>47</v>
      </c>
      <c r="J961" s="74" t="str">
        <f t="shared" si="186"/>
        <v>End Existing Subsidies</v>
      </c>
      <c r="K961" s="74" t="str">
        <f t="shared" si="186"/>
        <v>cross reduce BAU subsidies</v>
      </c>
      <c r="L961" s="65"/>
      <c r="M961" s="65"/>
      <c r="N961" s="65"/>
      <c r="O961" s="53"/>
      <c r="P961" s="450"/>
      <c r="Q961" s="55"/>
      <c r="R961" s="9"/>
      <c r="S961" s="442"/>
      <c r="T961" s="55"/>
    </row>
    <row r="962" spans="1:20" s="5" customFormat="1" ht="28.5">
      <c r="A962" s="74" t="str">
        <f t="shared" si="187"/>
        <v>Cross-Sector</v>
      </c>
      <c r="B962" s="74" t="str">
        <f t="shared" si="185"/>
        <v>End Existing Subsidies</v>
      </c>
      <c r="C962" s="74" t="str">
        <f t="shared" si="185"/>
        <v>Percent Reduction in BAU Subsidies</v>
      </c>
      <c r="D962" s="9" t="s">
        <v>484</v>
      </c>
      <c r="E962" s="53"/>
      <c r="F962" s="9" t="s">
        <v>485</v>
      </c>
      <c r="G962" s="53"/>
      <c r="H962" s="54">
        <v>713</v>
      </c>
      <c r="I962" s="9" t="s">
        <v>47</v>
      </c>
      <c r="J962" s="74" t="str">
        <f t="shared" si="186"/>
        <v>End Existing Subsidies</v>
      </c>
      <c r="K962" s="74" t="str">
        <f t="shared" si="186"/>
        <v>cross reduce BAU subsidies</v>
      </c>
      <c r="L962" s="64"/>
      <c r="M962" s="64"/>
      <c r="N962" s="64"/>
      <c r="O962" s="55"/>
      <c r="P962" s="450"/>
      <c r="Q962" s="55"/>
      <c r="R962" s="9"/>
      <c r="S962" s="442"/>
      <c r="T962" s="55"/>
    </row>
    <row r="963" spans="1:20" s="5" customFormat="1" ht="28.5">
      <c r="A963" s="74" t="str">
        <f t="shared" si="187"/>
        <v>Cross-Sector</v>
      </c>
      <c r="B963" s="74" t="str">
        <f t="shared" si="185"/>
        <v>End Existing Subsidies</v>
      </c>
      <c r="C963" s="74" t="str">
        <f t="shared" si="185"/>
        <v>Percent Reduction in BAU Subsidies</v>
      </c>
      <c r="D963" s="9" t="s">
        <v>2779</v>
      </c>
      <c r="E963" s="53"/>
      <c r="F963" s="9" t="s">
        <v>2783</v>
      </c>
      <c r="G963" s="53"/>
      <c r="H963" s="54">
        <v>714</v>
      </c>
      <c r="I963" s="9" t="s">
        <v>47</v>
      </c>
      <c r="J963" s="74" t="str">
        <f t="shared" si="186"/>
        <v>End Existing Subsidies</v>
      </c>
      <c r="K963" s="74" t="str">
        <f t="shared" si="186"/>
        <v>cross reduce BAU subsidies</v>
      </c>
      <c r="L963" s="64"/>
      <c r="M963" s="64"/>
      <c r="N963" s="64"/>
      <c r="O963" s="55"/>
      <c r="P963" s="450"/>
      <c r="Q963" s="55"/>
      <c r="R963" s="9"/>
      <c r="S963" s="442"/>
      <c r="T963" s="55"/>
    </row>
    <row r="964" spans="1:20" s="5" customFormat="1" ht="28.5">
      <c r="A964" s="74" t="str">
        <f t="shared" si="187"/>
        <v>Cross-Sector</v>
      </c>
      <c r="B964" s="74" t="str">
        <f t="shared" si="187"/>
        <v>End Existing Subsidies</v>
      </c>
      <c r="C964" s="74" t="str">
        <f t="shared" si="187"/>
        <v>Percent Reduction in BAU Subsidies</v>
      </c>
      <c r="D964" s="9" t="s">
        <v>2789</v>
      </c>
      <c r="E964" s="53"/>
      <c r="F964" s="9" t="s">
        <v>2790</v>
      </c>
      <c r="G964" s="53"/>
      <c r="H964" s="54">
        <v>715</v>
      </c>
      <c r="I964" s="9" t="s">
        <v>47</v>
      </c>
      <c r="J964" s="74" t="str">
        <f t="shared" ref="J964:K967" si="190">J$947</f>
        <v>End Existing Subsidies</v>
      </c>
      <c r="K964" s="74" t="str">
        <f t="shared" si="190"/>
        <v>cross reduce BAU subsidies</v>
      </c>
      <c r="L964" s="64"/>
      <c r="M964" s="64"/>
      <c r="N964" s="64"/>
      <c r="O964" s="55"/>
      <c r="P964" s="450"/>
      <c r="Q964" s="55"/>
      <c r="R964" s="9"/>
      <c r="S964" s="442"/>
      <c r="T964" s="55"/>
    </row>
    <row r="965" spans="1:20" s="5" customFormat="1" ht="28.5">
      <c r="A965" s="74" t="str">
        <f t="shared" ref="A965:C967" si="191">A$947</f>
        <v>Cross-Sector</v>
      </c>
      <c r="B965" s="74" t="str">
        <f t="shared" si="191"/>
        <v>End Existing Subsidies</v>
      </c>
      <c r="C965" s="74" t="str">
        <f t="shared" si="191"/>
        <v>Percent Reduction in BAU Subsidies</v>
      </c>
      <c r="D965" s="9" t="s">
        <v>2780</v>
      </c>
      <c r="E965" s="53"/>
      <c r="F965" s="9" t="s">
        <v>2784</v>
      </c>
      <c r="G965" s="53"/>
      <c r="H965" s="54">
        <v>716</v>
      </c>
      <c r="I965" s="9" t="s">
        <v>47</v>
      </c>
      <c r="J965" s="74" t="str">
        <f t="shared" si="190"/>
        <v>End Existing Subsidies</v>
      </c>
      <c r="K965" s="74" t="str">
        <f t="shared" si="190"/>
        <v>cross reduce BAU subsidies</v>
      </c>
      <c r="L965" s="64"/>
      <c r="M965" s="64"/>
      <c r="N965" s="64"/>
      <c r="O965" s="55"/>
      <c r="P965" s="450"/>
      <c r="Q965" s="55"/>
      <c r="R965" s="9"/>
      <c r="S965" s="442"/>
      <c r="T965" s="55"/>
    </row>
    <row r="966" spans="1:20" s="5" customFormat="1" ht="28.5">
      <c r="A966" s="74" t="str">
        <f t="shared" si="191"/>
        <v>Cross-Sector</v>
      </c>
      <c r="B966" s="74" t="str">
        <f t="shared" si="191"/>
        <v>End Existing Subsidies</v>
      </c>
      <c r="C966" s="74" t="str">
        <f t="shared" si="191"/>
        <v>Percent Reduction in BAU Subsidies</v>
      </c>
      <c r="D966" s="9" t="s">
        <v>2781</v>
      </c>
      <c r="E966" s="53"/>
      <c r="F966" s="9" t="s">
        <v>2785</v>
      </c>
      <c r="G966" s="53"/>
      <c r="H966" s="54">
        <v>717</v>
      </c>
      <c r="I966" s="9" t="s">
        <v>47</v>
      </c>
      <c r="J966" s="74" t="str">
        <f t="shared" si="190"/>
        <v>End Existing Subsidies</v>
      </c>
      <c r="K966" s="74" t="str">
        <f t="shared" si="190"/>
        <v>cross reduce BAU subsidies</v>
      </c>
      <c r="L966" s="64"/>
      <c r="M966" s="64"/>
      <c r="N966" s="64"/>
      <c r="O966" s="55"/>
      <c r="P966" s="450"/>
      <c r="Q966" s="55"/>
      <c r="R966" s="9"/>
      <c r="S966" s="442"/>
      <c r="T966" s="55"/>
    </row>
    <row r="967" spans="1:20" s="5" customFormat="1" ht="28.5">
      <c r="A967" s="74" t="str">
        <f t="shared" si="191"/>
        <v>Cross-Sector</v>
      </c>
      <c r="B967" s="74" t="str">
        <f t="shared" si="191"/>
        <v>End Existing Subsidies</v>
      </c>
      <c r="C967" s="74" t="str">
        <f t="shared" si="191"/>
        <v>Percent Reduction in BAU Subsidies</v>
      </c>
      <c r="D967" s="9" t="s">
        <v>2782</v>
      </c>
      <c r="E967" s="53"/>
      <c r="F967" s="9" t="s">
        <v>2786</v>
      </c>
      <c r="G967" s="53"/>
      <c r="H967" s="54">
        <v>718</v>
      </c>
      <c r="I967" s="9" t="s">
        <v>47</v>
      </c>
      <c r="J967" s="74" t="str">
        <f t="shared" si="190"/>
        <v>End Existing Subsidies</v>
      </c>
      <c r="K967" s="74" t="str">
        <f t="shared" si="190"/>
        <v>cross reduce BAU subsidies</v>
      </c>
      <c r="L967" s="64"/>
      <c r="M967" s="64"/>
      <c r="N967" s="64"/>
      <c r="O967" s="55"/>
      <c r="P967" s="450"/>
      <c r="Q967" s="55"/>
      <c r="R967" s="9"/>
      <c r="S967" s="442"/>
      <c r="T967" s="55"/>
    </row>
    <row r="968" spans="1:20" s="2" customFormat="1" ht="57">
      <c r="A968" s="344" t="s">
        <v>10</v>
      </c>
      <c r="B968" s="344" t="s">
        <v>2728</v>
      </c>
      <c r="C968" s="344" t="s">
        <v>2730</v>
      </c>
      <c r="D968" s="9"/>
      <c r="E968" s="9"/>
      <c r="F968" s="9"/>
      <c r="G968" s="9"/>
      <c r="H968" s="54">
        <v>719</v>
      </c>
      <c r="I968" s="9" t="s">
        <v>47</v>
      </c>
      <c r="J968" s="344" t="s">
        <v>2731</v>
      </c>
      <c r="K968" s="344" t="s">
        <v>2733</v>
      </c>
      <c r="L968" s="62"/>
      <c r="M968" s="62"/>
      <c r="N968" s="62"/>
      <c r="O968" s="9"/>
      <c r="P968" s="451"/>
      <c r="Q968" s="9"/>
      <c r="R968" s="9"/>
      <c r="S968" s="439"/>
      <c r="T968" s="9"/>
    </row>
    <row r="969" spans="1:20" s="2" customFormat="1" ht="57">
      <c r="A969" s="344" t="s">
        <v>10</v>
      </c>
      <c r="B969" s="344" t="s">
        <v>3441</v>
      </c>
      <c r="C969" s="344" t="s">
        <v>2729</v>
      </c>
      <c r="D969" s="9"/>
      <c r="E969" s="9"/>
      <c r="F969" s="9"/>
      <c r="G969" s="9"/>
      <c r="H969" s="56">
        <v>509</v>
      </c>
      <c r="I969" s="9" t="s">
        <v>46</v>
      </c>
      <c r="J969" s="344" t="s">
        <v>2905</v>
      </c>
      <c r="K969" s="344" t="s">
        <v>2732</v>
      </c>
      <c r="L969" s="65">
        <v>0</v>
      </c>
      <c r="M969" s="65">
        <v>1</v>
      </c>
      <c r="N969" s="65">
        <v>1</v>
      </c>
      <c r="O969" s="53" t="s">
        <v>32</v>
      </c>
      <c r="P969" s="450" t="s">
        <v>3442</v>
      </c>
      <c r="Q969" s="53" t="s">
        <v>261</v>
      </c>
      <c r="R969" s="9" t="s">
        <v>262</v>
      </c>
      <c r="S969" s="439"/>
      <c r="T969" s="9"/>
    </row>
    <row r="970" spans="1:20" s="2" customFormat="1" ht="42.75">
      <c r="A970" s="344" t="s">
        <v>10</v>
      </c>
      <c r="B970" s="344" t="s">
        <v>3085</v>
      </c>
      <c r="C970" s="344" t="s">
        <v>3084</v>
      </c>
      <c r="D970" s="9" t="s">
        <v>55</v>
      </c>
      <c r="E970" s="9"/>
      <c r="F970" s="9" t="s">
        <v>99</v>
      </c>
      <c r="G970" s="9"/>
      <c r="H970" s="54">
        <v>720</v>
      </c>
      <c r="I970" s="9" t="s">
        <v>47</v>
      </c>
      <c r="J970" s="75" t="s">
        <v>3085</v>
      </c>
      <c r="K970" s="343" t="s">
        <v>3086</v>
      </c>
      <c r="L970" s="65"/>
      <c r="M970" s="65"/>
      <c r="N970" s="65"/>
      <c r="O970" s="9"/>
      <c r="P970" s="451"/>
      <c r="Q970" s="9"/>
      <c r="R970" s="9"/>
      <c r="S970" s="434"/>
      <c r="T970" s="9"/>
    </row>
    <row r="971" spans="1:20" s="2" customFormat="1" ht="42.75">
      <c r="A971" s="74" t="str">
        <f>A$970</f>
        <v>Cross-Sector</v>
      </c>
      <c r="B971" s="74" t="str">
        <f t="shared" ref="B971:C972" si="192">B$970</f>
        <v>Fixed Energy Prices</v>
      </c>
      <c r="C971" s="74" t="str">
        <f t="shared" si="192"/>
        <v>Toggle Whether Policies Affect Energy Prices</v>
      </c>
      <c r="D971" s="9" t="s">
        <v>78</v>
      </c>
      <c r="E971" s="9"/>
      <c r="F971" s="9" t="s">
        <v>105</v>
      </c>
      <c r="G971" s="9"/>
      <c r="H971" s="54">
        <v>721</v>
      </c>
      <c r="I971" s="9" t="s">
        <v>47</v>
      </c>
      <c r="J971" s="74" t="str">
        <f t="shared" ref="J971:K984" si="193">J$970</f>
        <v>Fixed Energy Prices</v>
      </c>
      <c r="K971" s="74" t="str">
        <f t="shared" si="193"/>
        <v>cross toggle whether policies affect energy prices</v>
      </c>
      <c r="L971" s="65"/>
      <c r="M971" s="65"/>
      <c r="N971" s="65"/>
      <c r="O971" s="9"/>
      <c r="P971" s="451"/>
      <c r="Q971" s="9"/>
      <c r="R971" s="9"/>
      <c r="S971" s="434"/>
      <c r="T971" s="9"/>
    </row>
    <row r="972" spans="1:20" s="2" customFormat="1" ht="42.75">
      <c r="A972" s="74" t="str">
        <f>A$970</f>
        <v>Cross-Sector</v>
      </c>
      <c r="B972" s="74" t="str">
        <f t="shared" si="192"/>
        <v>Fixed Energy Prices</v>
      </c>
      <c r="C972" s="74" t="str">
        <f t="shared" si="192"/>
        <v>Toggle Whether Policies Affect Energy Prices</v>
      </c>
      <c r="D972" s="9" t="s">
        <v>2782</v>
      </c>
      <c r="E972" s="9"/>
      <c r="F972" s="9" t="s">
        <v>2786</v>
      </c>
      <c r="G972" s="9"/>
      <c r="H972" s="54">
        <v>722</v>
      </c>
      <c r="I972" s="9" t="s">
        <v>47</v>
      </c>
      <c r="J972" s="74" t="str">
        <f t="shared" si="193"/>
        <v>Fixed Energy Prices</v>
      </c>
      <c r="K972" s="74" t="str">
        <f t="shared" si="193"/>
        <v>cross toggle whether policies affect energy prices</v>
      </c>
      <c r="L972" s="65"/>
      <c r="M972" s="65"/>
      <c r="N972" s="65"/>
      <c r="O972" s="9"/>
      <c r="P972" s="451"/>
      <c r="Q972" s="9"/>
      <c r="R972" s="9"/>
      <c r="S972" s="434"/>
      <c r="T972" s="9"/>
    </row>
    <row r="973" spans="1:20" s="2" customFormat="1" ht="42.75">
      <c r="A973" s="344" t="s">
        <v>10</v>
      </c>
      <c r="B973" s="344" t="s">
        <v>3458</v>
      </c>
      <c r="C973" s="344" t="s">
        <v>3084</v>
      </c>
      <c r="D973" s="9" t="s">
        <v>491</v>
      </c>
      <c r="E973" s="53"/>
      <c r="F973" s="9" t="s">
        <v>488</v>
      </c>
      <c r="G973" s="9"/>
      <c r="H973" s="56">
        <v>836</v>
      </c>
      <c r="I973" s="9" t="s">
        <v>47</v>
      </c>
      <c r="J973" s="344" t="s">
        <v>3458</v>
      </c>
      <c r="K973" s="74" t="str">
        <f t="shared" si="193"/>
        <v>cross toggle whether policies affect energy prices</v>
      </c>
      <c r="L973" s="65"/>
      <c r="M973" s="65"/>
      <c r="N973" s="65"/>
      <c r="O973" s="9"/>
      <c r="P973" s="451"/>
      <c r="Q973" s="9"/>
      <c r="R973" s="9"/>
      <c r="S973" s="434"/>
      <c r="T973" s="9"/>
    </row>
    <row r="974" spans="1:20" s="2" customFormat="1" ht="42.75">
      <c r="A974" s="74" t="str">
        <f>A$973</f>
        <v>Cross-Sector</v>
      </c>
      <c r="B974" s="74" t="str">
        <f t="shared" ref="B974:C984" si="194">B$973</f>
        <v>Variable Energy Prices</v>
      </c>
      <c r="C974" s="74" t="str">
        <f t="shared" si="194"/>
        <v>Toggle Whether Policies Affect Energy Prices</v>
      </c>
      <c r="D974" s="9" t="s">
        <v>49</v>
      </c>
      <c r="E974" s="53"/>
      <c r="F974" s="9" t="s">
        <v>93</v>
      </c>
      <c r="G974" s="9"/>
      <c r="H974" s="54">
        <v>837</v>
      </c>
      <c r="I974" s="9" t="s">
        <v>47</v>
      </c>
      <c r="J974" s="74" t="str">
        <f t="shared" ref="J974:J984" si="195">J$973</f>
        <v>Variable Energy Prices</v>
      </c>
      <c r="K974" s="74" t="str">
        <f t="shared" si="193"/>
        <v>cross toggle whether policies affect energy prices</v>
      </c>
      <c r="L974" s="65"/>
      <c r="M974" s="65"/>
      <c r="N974" s="65"/>
      <c r="O974" s="9"/>
      <c r="P974" s="451"/>
      <c r="Q974" s="9"/>
      <c r="R974" s="9"/>
      <c r="S974" s="434"/>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54</v>
      </c>
      <c r="E975" s="53"/>
      <c r="F975" s="9" t="s">
        <v>98</v>
      </c>
      <c r="G975" s="9"/>
      <c r="H975" s="56">
        <v>838</v>
      </c>
      <c r="I975" s="9" t="s">
        <v>47</v>
      </c>
      <c r="J975" s="74" t="str">
        <f t="shared" si="195"/>
        <v>Variable Energy Prices</v>
      </c>
      <c r="K975" s="74" t="str">
        <f t="shared" si="193"/>
        <v>cross toggle whether policies affect energy prices</v>
      </c>
      <c r="L975" s="65"/>
      <c r="M975" s="65"/>
      <c r="N975" s="65"/>
      <c r="O975" s="9"/>
      <c r="P975" s="451"/>
      <c r="Q975" s="9"/>
      <c r="R975" s="9"/>
      <c r="S975" s="434"/>
      <c r="T975" s="9"/>
    </row>
    <row r="976" spans="1:20" s="2" customFormat="1" ht="42.75">
      <c r="A976" s="74" t="str">
        <f t="shared" si="196"/>
        <v>Cross-Sector</v>
      </c>
      <c r="B976" s="74" t="str">
        <f t="shared" si="194"/>
        <v>Variable Energy Prices</v>
      </c>
      <c r="C976" s="74" t="str">
        <f t="shared" si="194"/>
        <v>Toggle Whether Policies Affect Energy Prices</v>
      </c>
      <c r="D976" s="9" t="s">
        <v>56</v>
      </c>
      <c r="E976" s="53"/>
      <c r="F976" s="9" t="s">
        <v>101</v>
      </c>
      <c r="G976" s="9"/>
      <c r="H976" s="54">
        <v>839</v>
      </c>
      <c r="I976" s="9" t="s">
        <v>47</v>
      </c>
      <c r="J976" s="74" t="str">
        <f t="shared" si="195"/>
        <v>Variable Energy Prices</v>
      </c>
      <c r="K976" s="74" t="str">
        <f t="shared" si="193"/>
        <v>cross toggle whether policies affect energy prices</v>
      </c>
      <c r="L976" s="65"/>
      <c r="M976" s="65"/>
      <c r="N976" s="65"/>
      <c r="O976" s="9"/>
      <c r="P976" s="451"/>
      <c r="Q976" s="9"/>
      <c r="R976" s="9"/>
      <c r="S976" s="434"/>
      <c r="T976" s="9"/>
    </row>
    <row r="977" spans="1:20" s="2" customFormat="1" ht="42.75">
      <c r="A977" s="74" t="str">
        <f t="shared" si="196"/>
        <v>Cross-Sector</v>
      </c>
      <c r="B977" s="74" t="str">
        <f t="shared" si="194"/>
        <v>Variable Energy Prices</v>
      </c>
      <c r="C977" s="74" t="str">
        <f t="shared" si="194"/>
        <v>Toggle Whether Policies Affect Energy Prices</v>
      </c>
      <c r="D977" s="9" t="s">
        <v>57</v>
      </c>
      <c r="E977" s="53"/>
      <c r="F977" s="9" t="s">
        <v>102</v>
      </c>
      <c r="G977" s="9"/>
      <c r="H977" s="56">
        <v>840</v>
      </c>
      <c r="I977" s="9" t="s">
        <v>47</v>
      </c>
      <c r="J977" s="74" t="str">
        <f t="shared" si="195"/>
        <v>Variable Energy Prices</v>
      </c>
      <c r="K977" s="74" t="str">
        <f t="shared" si="193"/>
        <v>cross toggle whether policies affect energy prices</v>
      </c>
      <c r="L977" s="65"/>
      <c r="M977" s="65"/>
      <c r="N977" s="65"/>
      <c r="O977" s="9"/>
      <c r="P977" s="451"/>
      <c r="Q977" s="9"/>
      <c r="R977" s="9"/>
      <c r="S977" s="434"/>
      <c r="T977" s="9"/>
    </row>
    <row r="978" spans="1:20" s="2" customFormat="1" ht="42.75">
      <c r="A978" s="74" t="str">
        <f t="shared" si="196"/>
        <v>Cross-Sector</v>
      </c>
      <c r="B978" s="74" t="str">
        <f t="shared" si="194"/>
        <v>Variable Energy Prices</v>
      </c>
      <c r="C978" s="74" t="str">
        <f t="shared" si="194"/>
        <v>Toggle Whether Policies Affect Energy Prices</v>
      </c>
      <c r="D978" s="9" t="s">
        <v>58</v>
      </c>
      <c r="E978" s="53"/>
      <c r="F978" s="9" t="s">
        <v>103</v>
      </c>
      <c r="G978" s="9"/>
      <c r="H978" s="54">
        <v>841</v>
      </c>
      <c r="I978" s="9" t="s">
        <v>47</v>
      </c>
      <c r="J978" s="74" t="str">
        <f t="shared" si="195"/>
        <v>Variable Energy Prices</v>
      </c>
      <c r="K978" s="74" t="str">
        <f t="shared" si="193"/>
        <v>cross toggle whether policies affect energy prices</v>
      </c>
      <c r="L978" s="65"/>
      <c r="M978" s="65"/>
      <c r="N978" s="65"/>
      <c r="O978" s="9"/>
      <c r="P978" s="451"/>
      <c r="Q978" s="9"/>
      <c r="R978" s="9"/>
      <c r="S978" s="434"/>
      <c r="T978" s="9"/>
    </row>
    <row r="979" spans="1:20" s="2" customFormat="1" ht="42.75">
      <c r="A979" s="74" t="str">
        <f t="shared" si="196"/>
        <v>Cross-Sector</v>
      </c>
      <c r="B979" s="74" t="str">
        <f t="shared" si="194"/>
        <v>Variable Energy Prices</v>
      </c>
      <c r="C979" s="74" t="str">
        <f t="shared" si="194"/>
        <v>Toggle Whether Policies Affect Energy Prices</v>
      </c>
      <c r="D979" s="9" t="s">
        <v>59</v>
      </c>
      <c r="E979" s="53"/>
      <c r="F979" s="9" t="s">
        <v>104</v>
      </c>
      <c r="G979" s="9"/>
      <c r="H979" s="56">
        <v>842</v>
      </c>
      <c r="I979" s="9" t="s">
        <v>47</v>
      </c>
      <c r="J979" s="74" t="str">
        <f t="shared" si="195"/>
        <v>Variable Energy Prices</v>
      </c>
      <c r="K979" s="74" t="str">
        <f t="shared" si="193"/>
        <v>cross toggle whether policies affect energy prices</v>
      </c>
      <c r="L979" s="65"/>
      <c r="M979" s="65"/>
      <c r="N979" s="65"/>
      <c r="O979" s="9"/>
      <c r="P979" s="451"/>
      <c r="Q979" s="9"/>
      <c r="R979" s="9"/>
      <c r="S979" s="434"/>
      <c r="T979" s="9"/>
    </row>
    <row r="980" spans="1:20" s="2" customFormat="1" ht="42.75">
      <c r="A980" s="74" t="str">
        <f t="shared" si="196"/>
        <v>Cross-Sector</v>
      </c>
      <c r="B980" s="74" t="str">
        <f t="shared" si="194"/>
        <v>Variable Energy Prices</v>
      </c>
      <c r="C980" s="74" t="str">
        <f t="shared" si="194"/>
        <v>Toggle Whether Policies Affect Energy Prices</v>
      </c>
      <c r="D980" s="9" t="s">
        <v>2787</v>
      </c>
      <c r="E980" s="53"/>
      <c r="F980" s="9" t="s">
        <v>2788</v>
      </c>
      <c r="G980" s="9"/>
      <c r="H980" s="54">
        <v>843</v>
      </c>
      <c r="I980" s="9" t="s">
        <v>47</v>
      </c>
      <c r="J980" s="74" t="str">
        <f t="shared" si="195"/>
        <v>Variable Energy Prices</v>
      </c>
      <c r="K980" s="74" t="str">
        <f t="shared" si="193"/>
        <v>cross toggle whether policies affect energy prices</v>
      </c>
      <c r="L980" s="65"/>
      <c r="M980" s="65"/>
      <c r="N980" s="65"/>
      <c r="O980" s="9"/>
      <c r="P980" s="451"/>
      <c r="Q980" s="9"/>
      <c r="R980" s="9"/>
      <c r="S980" s="434"/>
      <c r="T980" s="9"/>
    </row>
    <row r="981" spans="1:20" s="2" customFormat="1" ht="42.75">
      <c r="A981" s="74" t="str">
        <f t="shared" si="196"/>
        <v>Cross-Sector</v>
      </c>
      <c r="B981" s="74" t="str">
        <f t="shared" si="194"/>
        <v>Variable Energy Prices</v>
      </c>
      <c r="C981" s="74" t="str">
        <f t="shared" si="194"/>
        <v>Toggle Whether Policies Affect Energy Prices</v>
      </c>
      <c r="D981" s="9" t="s">
        <v>484</v>
      </c>
      <c r="E981" s="53"/>
      <c r="F981" s="9" t="s">
        <v>485</v>
      </c>
      <c r="G981" s="9"/>
      <c r="H981" s="56">
        <v>844</v>
      </c>
      <c r="I981" s="9" t="s">
        <v>47</v>
      </c>
      <c r="J981" s="74" t="str">
        <f t="shared" si="195"/>
        <v>Variable Energy Prices</v>
      </c>
      <c r="K981" s="74" t="str">
        <f t="shared" si="193"/>
        <v>cross toggle whether policies affect energy prices</v>
      </c>
      <c r="L981" s="65"/>
      <c r="M981" s="65"/>
      <c r="N981" s="65"/>
      <c r="O981" s="9"/>
      <c r="P981" s="451"/>
      <c r="Q981" s="9"/>
      <c r="R981" s="9"/>
      <c r="S981" s="434"/>
      <c r="T981" s="9"/>
    </row>
    <row r="982" spans="1:20" s="2" customFormat="1" ht="42.75">
      <c r="A982" s="74" t="str">
        <f t="shared" si="196"/>
        <v>Cross-Sector</v>
      </c>
      <c r="B982" s="74" t="str">
        <f t="shared" si="194"/>
        <v>Variable Energy Prices</v>
      </c>
      <c r="C982" s="74" t="str">
        <f t="shared" si="194"/>
        <v>Toggle Whether Policies Affect Energy Prices</v>
      </c>
      <c r="D982" s="9" t="s">
        <v>2779</v>
      </c>
      <c r="E982" s="53"/>
      <c r="F982" s="9" t="s">
        <v>2783</v>
      </c>
      <c r="G982" s="9"/>
      <c r="H982" s="54">
        <v>845</v>
      </c>
      <c r="I982" s="9" t="s">
        <v>47</v>
      </c>
      <c r="J982" s="74" t="str">
        <f t="shared" si="195"/>
        <v>Variable Energy Prices</v>
      </c>
      <c r="K982" s="74" t="str">
        <f t="shared" si="193"/>
        <v>cross toggle whether policies affect energy prices</v>
      </c>
      <c r="L982" s="65"/>
      <c r="M982" s="65"/>
      <c r="N982" s="65"/>
      <c r="O982" s="9"/>
      <c r="P982" s="451"/>
      <c r="Q982" s="9"/>
      <c r="R982" s="9"/>
      <c r="S982" s="434"/>
      <c r="T982" s="9"/>
    </row>
    <row r="983" spans="1:20" s="2" customFormat="1" ht="42.75">
      <c r="A983" s="74" t="str">
        <f t="shared" si="196"/>
        <v>Cross-Sector</v>
      </c>
      <c r="B983" s="74" t="str">
        <f t="shared" si="194"/>
        <v>Variable Energy Prices</v>
      </c>
      <c r="C983" s="74" t="str">
        <f t="shared" si="194"/>
        <v>Toggle Whether Policies Affect Energy Prices</v>
      </c>
      <c r="D983" s="9" t="s">
        <v>2789</v>
      </c>
      <c r="E983" s="53"/>
      <c r="F983" s="9" t="s">
        <v>2790</v>
      </c>
      <c r="G983" s="9"/>
      <c r="H983" s="56">
        <v>846</v>
      </c>
      <c r="I983" s="9" t="s">
        <v>47</v>
      </c>
      <c r="J983" s="74" t="str">
        <f t="shared" si="195"/>
        <v>Variable Energy Prices</v>
      </c>
      <c r="K983" s="74" t="str">
        <f t="shared" si="193"/>
        <v>cross toggle whether policies affect energy prices</v>
      </c>
      <c r="L983" s="65"/>
      <c r="M983" s="65"/>
      <c r="N983" s="65"/>
      <c r="O983" s="9"/>
      <c r="P983" s="451"/>
      <c r="Q983" s="9"/>
      <c r="R983" s="9"/>
      <c r="S983" s="434"/>
      <c r="T983" s="9"/>
    </row>
    <row r="984" spans="1:20" s="2" customFormat="1" ht="42.75">
      <c r="A984" s="74" t="str">
        <f t="shared" si="196"/>
        <v>Cross-Sector</v>
      </c>
      <c r="B984" s="74" t="str">
        <f t="shared" si="194"/>
        <v>Variable Energy Prices</v>
      </c>
      <c r="C984" s="74" t="str">
        <f t="shared" si="194"/>
        <v>Toggle Whether Policies Affect Energy Prices</v>
      </c>
      <c r="D984" s="9" t="s">
        <v>2780</v>
      </c>
      <c r="E984" s="53"/>
      <c r="F984" s="9" t="s">
        <v>2784</v>
      </c>
      <c r="G984" s="9"/>
      <c r="H984" s="54">
        <v>847</v>
      </c>
      <c r="I984" s="9" t="s">
        <v>47</v>
      </c>
      <c r="J984" s="74" t="str">
        <f t="shared" si="195"/>
        <v>Variable Energy Prices</v>
      </c>
      <c r="K984" s="74" t="str">
        <f t="shared" si="193"/>
        <v>cross toggle whether policies affect energy prices</v>
      </c>
      <c r="L984" s="65"/>
      <c r="M984" s="65"/>
      <c r="N984" s="65"/>
      <c r="O984" s="9"/>
      <c r="P984" s="451"/>
      <c r="Q984" s="9"/>
      <c r="R984" s="9"/>
      <c r="S984" s="434"/>
      <c r="T984" s="9"/>
    </row>
    <row r="985" spans="1:20" s="2" customFormat="1" ht="42.75">
      <c r="A985" s="344" t="s">
        <v>10</v>
      </c>
      <c r="B985" s="344" t="s">
        <v>3134</v>
      </c>
      <c r="C985" s="344" t="s">
        <v>3134</v>
      </c>
      <c r="D985" s="9" t="s">
        <v>491</v>
      </c>
      <c r="E985" s="53"/>
      <c r="F985" s="9" t="s">
        <v>488</v>
      </c>
      <c r="G985" s="9"/>
      <c r="H985" s="54">
        <v>723</v>
      </c>
      <c r="I985" s="9" t="s">
        <v>47</v>
      </c>
      <c r="J985" s="344" t="s">
        <v>3134</v>
      </c>
      <c r="K985" s="344" t="s">
        <v>3135</v>
      </c>
      <c r="L985" s="63">
        <v>0</v>
      </c>
      <c r="M985" s="63">
        <v>1</v>
      </c>
      <c r="N985" s="63">
        <v>0.01</v>
      </c>
      <c r="O985" s="53" t="s">
        <v>3136</v>
      </c>
      <c r="P985" s="451" t="s">
        <v>3137</v>
      </c>
      <c r="Q985" s="9" t="s">
        <v>3340</v>
      </c>
      <c r="R985" s="9"/>
      <c r="S985" s="434"/>
      <c r="T985" s="9"/>
    </row>
    <row r="986" spans="1:20" s="2" customFormat="1" ht="28.5">
      <c r="A986" s="74" t="str">
        <f>A$985</f>
        <v>Cross-Sector</v>
      </c>
      <c r="B986" s="74" t="str">
        <f t="shared" ref="B986:C999" si="197">B$985</f>
        <v>Fuel Price Deregulation</v>
      </c>
      <c r="C986" s="74" t="str">
        <f t="shared" si="197"/>
        <v>Fuel Price Deregulation</v>
      </c>
      <c r="D986" s="9" t="s">
        <v>49</v>
      </c>
      <c r="E986" s="53"/>
      <c r="F986" s="9" t="s">
        <v>93</v>
      </c>
      <c r="G986" s="9"/>
      <c r="H986" s="54">
        <v>724</v>
      </c>
      <c r="I986" s="9" t="s">
        <v>47</v>
      </c>
      <c r="J986" s="74" t="str">
        <f t="shared" ref="J986:K999" si="198">J$985</f>
        <v>Fuel Price Deregulation</v>
      </c>
      <c r="K986" s="74" t="str">
        <f t="shared" si="198"/>
        <v>cross fuel price deregulation</v>
      </c>
      <c r="L986" s="65"/>
      <c r="M986" s="65"/>
      <c r="N986" s="65"/>
      <c r="O986" s="9"/>
      <c r="P986" s="451"/>
      <c r="Q986" s="9"/>
      <c r="R986" s="9"/>
      <c r="S986" s="434"/>
      <c r="T986" s="9"/>
    </row>
    <row r="987" spans="1:20" s="2" customFormat="1" ht="28.5">
      <c r="A987" s="74" t="str">
        <f t="shared" ref="A987:A999" si="199">A$985</f>
        <v>Cross-Sector</v>
      </c>
      <c r="B987" s="74" t="str">
        <f t="shared" si="197"/>
        <v>Fuel Price Deregulation</v>
      </c>
      <c r="C987" s="74" t="str">
        <f t="shared" si="197"/>
        <v>Fuel Price Deregulation</v>
      </c>
      <c r="D987" s="9" t="s">
        <v>50</v>
      </c>
      <c r="E987" s="53"/>
      <c r="F987" s="9" t="s">
        <v>94</v>
      </c>
      <c r="G987" s="9"/>
      <c r="H987" s="54">
        <v>725</v>
      </c>
      <c r="I987" s="9" t="s">
        <v>47</v>
      </c>
      <c r="J987" s="74" t="str">
        <f t="shared" si="198"/>
        <v>Fuel Price Deregulation</v>
      </c>
      <c r="K987" s="74" t="str">
        <f t="shared" si="198"/>
        <v>cross fuel price deregulation</v>
      </c>
      <c r="L987" s="65"/>
      <c r="M987" s="65"/>
      <c r="N987" s="65"/>
      <c r="O987" s="9"/>
      <c r="P987" s="451"/>
      <c r="Q987" s="9"/>
      <c r="R987" s="9"/>
      <c r="S987" s="434"/>
      <c r="T987" s="9"/>
    </row>
    <row r="988" spans="1:20" s="2" customFormat="1" ht="28.5">
      <c r="A988" s="74" t="str">
        <f t="shared" si="199"/>
        <v>Cross-Sector</v>
      </c>
      <c r="B988" s="74" t="str">
        <f t="shared" si="197"/>
        <v>Fuel Price Deregulation</v>
      </c>
      <c r="C988" s="74" t="str">
        <f t="shared" si="197"/>
        <v>Fuel Price Deregulation</v>
      </c>
      <c r="D988" s="9" t="s">
        <v>54</v>
      </c>
      <c r="E988" s="53"/>
      <c r="F988" s="9" t="s">
        <v>98</v>
      </c>
      <c r="G988" s="9"/>
      <c r="H988" s="54">
        <v>726</v>
      </c>
      <c r="I988" s="9" t="s">
        <v>47</v>
      </c>
      <c r="J988" s="74" t="str">
        <f t="shared" si="198"/>
        <v>Fuel Price Deregulation</v>
      </c>
      <c r="K988" s="74" t="str">
        <f t="shared" si="198"/>
        <v>cross fuel price deregulation</v>
      </c>
      <c r="L988" s="65"/>
      <c r="M988" s="65"/>
      <c r="N988" s="65"/>
      <c r="O988" s="9"/>
      <c r="P988" s="451"/>
      <c r="Q988" s="9"/>
      <c r="R988" s="9"/>
      <c r="S988" s="434"/>
      <c r="T988" s="9"/>
    </row>
    <row r="989" spans="1:20" s="2" customFormat="1" ht="28.5">
      <c r="A989" s="74" t="str">
        <f t="shared" si="199"/>
        <v>Cross-Sector</v>
      </c>
      <c r="B989" s="74" t="str">
        <f t="shared" si="197"/>
        <v>Fuel Price Deregulation</v>
      </c>
      <c r="C989" s="74" t="str">
        <f t="shared" si="197"/>
        <v>Fuel Price Deregulation</v>
      </c>
      <c r="D989" s="9" t="s">
        <v>56</v>
      </c>
      <c r="E989" s="53"/>
      <c r="F989" s="9" t="s">
        <v>101</v>
      </c>
      <c r="G989" s="9"/>
      <c r="H989" s="54">
        <v>727</v>
      </c>
      <c r="I989" s="9" t="s">
        <v>47</v>
      </c>
      <c r="J989" s="74" t="str">
        <f t="shared" si="198"/>
        <v>Fuel Price Deregulation</v>
      </c>
      <c r="K989" s="74" t="str">
        <f t="shared" si="198"/>
        <v>cross fuel price deregulation</v>
      </c>
      <c r="L989" s="65"/>
      <c r="M989" s="65"/>
      <c r="N989" s="65"/>
      <c r="O989" s="9"/>
      <c r="P989" s="451"/>
      <c r="Q989" s="9"/>
      <c r="R989" s="9"/>
      <c r="S989" s="434"/>
      <c r="T989" s="9"/>
    </row>
    <row r="990" spans="1:20" s="2" customFormat="1" ht="28.5">
      <c r="A990" s="74" t="str">
        <f t="shared" si="199"/>
        <v>Cross-Sector</v>
      </c>
      <c r="B990" s="74" t="str">
        <f t="shared" si="197"/>
        <v>Fuel Price Deregulation</v>
      </c>
      <c r="C990" s="74" t="str">
        <f t="shared" si="197"/>
        <v>Fuel Price Deregulation</v>
      </c>
      <c r="D990" s="9" t="s">
        <v>57</v>
      </c>
      <c r="E990" s="53"/>
      <c r="F990" s="9" t="s">
        <v>102</v>
      </c>
      <c r="G990" s="9"/>
      <c r="H990" s="54">
        <v>728</v>
      </c>
      <c r="I990" s="9" t="s">
        <v>47</v>
      </c>
      <c r="J990" s="74" t="str">
        <f t="shared" si="198"/>
        <v>Fuel Price Deregulation</v>
      </c>
      <c r="K990" s="74" t="str">
        <f t="shared" si="198"/>
        <v>cross fuel price deregulation</v>
      </c>
      <c r="L990" s="65"/>
      <c r="M990" s="65"/>
      <c r="N990" s="65"/>
      <c r="O990" s="9"/>
      <c r="P990" s="451"/>
      <c r="Q990" s="9"/>
      <c r="R990" s="9"/>
      <c r="S990" s="434"/>
      <c r="T990" s="9"/>
    </row>
    <row r="991" spans="1:20" s="2" customFormat="1" ht="28.5">
      <c r="A991" s="74" t="str">
        <f t="shared" si="199"/>
        <v>Cross-Sector</v>
      </c>
      <c r="B991" s="74" t="str">
        <f t="shared" si="197"/>
        <v>Fuel Price Deregulation</v>
      </c>
      <c r="C991" s="74" t="str">
        <f t="shared" si="197"/>
        <v>Fuel Price Deregulation</v>
      </c>
      <c r="D991" s="9" t="s">
        <v>58</v>
      </c>
      <c r="E991" s="53"/>
      <c r="F991" s="9" t="s">
        <v>103</v>
      </c>
      <c r="G991" s="9"/>
      <c r="H991" s="54">
        <v>729</v>
      </c>
      <c r="I991" s="9" t="s">
        <v>47</v>
      </c>
      <c r="J991" s="74" t="str">
        <f t="shared" si="198"/>
        <v>Fuel Price Deregulation</v>
      </c>
      <c r="K991" s="74" t="str">
        <f t="shared" si="198"/>
        <v>cross fuel price deregulation</v>
      </c>
      <c r="L991" s="65"/>
      <c r="M991" s="65"/>
      <c r="N991" s="65"/>
      <c r="O991" s="9"/>
      <c r="P991" s="451"/>
      <c r="Q991" s="9"/>
      <c r="R991" s="9"/>
      <c r="S991" s="434"/>
      <c r="T991" s="9"/>
    </row>
    <row r="992" spans="1:20" s="2" customFormat="1" ht="28.5">
      <c r="A992" s="74" t="str">
        <f t="shared" si="199"/>
        <v>Cross-Sector</v>
      </c>
      <c r="B992" s="74" t="str">
        <f t="shared" si="197"/>
        <v>Fuel Price Deregulation</v>
      </c>
      <c r="C992" s="74" t="str">
        <f t="shared" si="197"/>
        <v>Fuel Price Deregulation</v>
      </c>
      <c r="D992" s="9" t="s">
        <v>59</v>
      </c>
      <c r="E992" s="53"/>
      <c r="F992" s="9" t="s">
        <v>104</v>
      </c>
      <c r="G992" s="9"/>
      <c r="H992" s="54">
        <v>730</v>
      </c>
      <c r="I992" s="9" t="s">
        <v>47</v>
      </c>
      <c r="J992" s="74" t="str">
        <f t="shared" si="198"/>
        <v>Fuel Price Deregulation</v>
      </c>
      <c r="K992" s="74" t="str">
        <f t="shared" si="198"/>
        <v>cross fuel price deregulation</v>
      </c>
      <c r="L992" s="65"/>
      <c r="M992" s="65"/>
      <c r="N992" s="65"/>
      <c r="O992" s="9"/>
      <c r="P992" s="451"/>
      <c r="Q992" s="9"/>
      <c r="R992" s="9"/>
      <c r="S992" s="434"/>
      <c r="T992" s="9"/>
    </row>
    <row r="993" spans="1:20" s="2" customFormat="1" ht="28.5">
      <c r="A993" s="74" t="str">
        <f t="shared" si="199"/>
        <v>Cross-Sector</v>
      </c>
      <c r="B993" s="74" t="str">
        <f t="shared" si="197"/>
        <v>Fuel Price Deregulation</v>
      </c>
      <c r="C993" s="74" t="str">
        <f t="shared" si="197"/>
        <v>Fuel Price Deregulation</v>
      </c>
      <c r="D993" s="9" t="s">
        <v>2787</v>
      </c>
      <c r="E993" s="53"/>
      <c r="F993" s="9" t="s">
        <v>2788</v>
      </c>
      <c r="G993" s="9"/>
      <c r="H993" s="54">
        <v>731</v>
      </c>
      <c r="I993" s="9" t="s">
        <v>47</v>
      </c>
      <c r="J993" s="74" t="str">
        <f t="shared" si="198"/>
        <v>Fuel Price Deregulation</v>
      </c>
      <c r="K993" s="74" t="str">
        <f t="shared" si="198"/>
        <v>cross fuel price deregulation</v>
      </c>
      <c r="L993" s="65"/>
      <c r="M993" s="65"/>
      <c r="N993" s="65"/>
      <c r="O993" s="9"/>
      <c r="P993" s="451"/>
      <c r="Q993" s="9"/>
      <c r="R993" s="9"/>
      <c r="S993" s="434"/>
      <c r="T993" s="9"/>
    </row>
    <row r="994" spans="1:20" s="2" customFormat="1" ht="28.5">
      <c r="A994" s="74" t="str">
        <f t="shared" si="199"/>
        <v>Cross-Sector</v>
      </c>
      <c r="B994" s="74" t="str">
        <f t="shared" si="197"/>
        <v>Fuel Price Deregulation</v>
      </c>
      <c r="C994" s="74" t="str">
        <f t="shared" si="197"/>
        <v>Fuel Price Deregulation</v>
      </c>
      <c r="D994" s="9" t="s">
        <v>484</v>
      </c>
      <c r="E994" s="53"/>
      <c r="F994" s="9" t="s">
        <v>485</v>
      </c>
      <c r="G994" s="9"/>
      <c r="H994" s="54">
        <v>732</v>
      </c>
      <c r="I994" s="9" t="s">
        <v>47</v>
      </c>
      <c r="J994" s="74" t="str">
        <f t="shared" si="198"/>
        <v>Fuel Price Deregulation</v>
      </c>
      <c r="K994" s="74" t="str">
        <f t="shared" si="198"/>
        <v>cross fuel price deregulation</v>
      </c>
      <c r="L994" s="65"/>
      <c r="M994" s="65"/>
      <c r="N994" s="65"/>
      <c r="O994" s="9"/>
      <c r="P994" s="451"/>
      <c r="Q994" s="9"/>
      <c r="R994" s="9"/>
      <c r="S994" s="434"/>
      <c r="T994" s="9"/>
    </row>
    <row r="995" spans="1:20" s="2" customFormat="1" ht="28.5">
      <c r="A995" s="74" t="str">
        <f t="shared" si="199"/>
        <v>Cross-Sector</v>
      </c>
      <c r="B995" s="74" t="str">
        <f t="shared" si="197"/>
        <v>Fuel Price Deregulation</v>
      </c>
      <c r="C995" s="74" t="str">
        <f t="shared" si="197"/>
        <v>Fuel Price Deregulation</v>
      </c>
      <c r="D995" s="9" t="s">
        <v>2779</v>
      </c>
      <c r="E995" s="53"/>
      <c r="F995" s="9" t="s">
        <v>2783</v>
      </c>
      <c r="G995" s="9"/>
      <c r="H995" s="54">
        <v>733</v>
      </c>
      <c r="I995" s="9" t="s">
        <v>47</v>
      </c>
      <c r="J995" s="74" t="str">
        <f t="shared" si="198"/>
        <v>Fuel Price Deregulation</v>
      </c>
      <c r="K995" s="74" t="str">
        <f t="shared" si="198"/>
        <v>cross fuel price deregulation</v>
      </c>
      <c r="L995" s="65"/>
      <c r="M995" s="65"/>
      <c r="N995" s="65"/>
      <c r="O995" s="9"/>
      <c r="P995" s="451"/>
      <c r="Q995" s="9"/>
      <c r="R995" s="9"/>
      <c r="S995" s="434"/>
      <c r="T995" s="9"/>
    </row>
    <row r="996" spans="1:20" s="2" customFormat="1" ht="28.5">
      <c r="A996" s="74" t="str">
        <f t="shared" si="199"/>
        <v>Cross-Sector</v>
      </c>
      <c r="B996" s="74" t="str">
        <f t="shared" si="197"/>
        <v>Fuel Price Deregulation</v>
      </c>
      <c r="C996" s="74" t="str">
        <f t="shared" si="197"/>
        <v>Fuel Price Deregulation</v>
      </c>
      <c r="D996" s="9" t="s">
        <v>2789</v>
      </c>
      <c r="E996" s="53"/>
      <c r="F996" s="9" t="s">
        <v>2790</v>
      </c>
      <c r="G996" s="9"/>
      <c r="H996" s="54">
        <v>734</v>
      </c>
      <c r="I996" s="9" t="s">
        <v>47</v>
      </c>
      <c r="J996" s="74" t="str">
        <f t="shared" si="198"/>
        <v>Fuel Price Deregulation</v>
      </c>
      <c r="K996" s="74" t="str">
        <f t="shared" si="198"/>
        <v>cross fuel price deregulation</v>
      </c>
      <c r="L996" s="65"/>
      <c r="M996" s="65"/>
      <c r="N996" s="65"/>
      <c r="O996" s="9"/>
      <c r="P996" s="451"/>
      <c r="Q996" s="9"/>
      <c r="R996" s="9"/>
      <c r="S996" s="434"/>
      <c r="T996" s="9"/>
    </row>
    <row r="997" spans="1:20" s="2" customFormat="1" ht="28.5">
      <c r="A997" s="74" t="str">
        <f t="shared" si="199"/>
        <v>Cross-Sector</v>
      </c>
      <c r="B997" s="74" t="str">
        <f t="shared" si="197"/>
        <v>Fuel Price Deregulation</v>
      </c>
      <c r="C997" s="74" t="str">
        <f t="shared" si="197"/>
        <v>Fuel Price Deregulation</v>
      </c>
      <c r="D997" s="9" t="s">
        <v>2780</v>
      </c>
      <c r="E997" s="53"/>
      <c r="F997" s="9" t="s">
        <v>2784</v>
      </c>
      <c r="G997" s="9"/>
      <c r="H997" s="54">
        <v>735</v>
      </c>
      <c r="I997" s="9" t="s">
        <v>47</v>
      </c>
      <c r="J997" s="74" t="str">
        <f t="shared" si="198"/>
        <v>Fuel Price Deregulation</v>
      </c>
      <c r="K997" s="74" t="str">
        <f t="shared" si="198"/>
        <v>cross fuel price deregulation</v>
      </c>
      <c r="L997" s="65"/>
      <c r="M997" s="65"/>
      <c r="N997" s="65"/>
      <c r="O997" s="9"/>
      <c r="P997" s="451"/>
      <c r="Q997" s="9"/>
      <c r="R997" s="9"/>
      <c r="S997" s="434"/>
      <c r="T997" s="9"/>
    </row>
    <row r="998" spans="1:20" s="2" customFormat="1" ht="28.5">
      <c r="A998" s="74" t="str">
        <f t="shared" si="199"/>
        <v>Cross-Sector</v>
      </c>
      <c r="B998" s="74" t="str">
        <f t="shared" si="197"/>
        <v>Fuel Price Deregulation</v>
      </c>
      <c r="C998" s="74" t="str">
        <f t="shared" si="197"/>
        <v>Fuel Price Deregulation</v>
      </c>
      <c r="D998" s="9" t="s">
        <v>2781</v>
      </c>
      <c r="E998" s="53"/>
      <c r="F998" s="9" t="s">
        <v>2785</v>
      </c>
      <c r="G998" s="9"/>
      <c r="H998" s="54">
        <v>736</v>
      </c>
      <c r="I998" s="9" t="s">
        <v>47</v>
      </c>
      <c r="J998" s="74" t="str">
        <f t="shared" si="198"/>
        <v>Fuel Price Deregulation</v>
      </c>
      <c r="K998" s="74" t="str">
        <f t="shared" si="198"/>
        <v>cross fuel price deregulation</v>
      </c>
      <c r="L998" s="65"/>
      <c r="M998" s="65"/>
      <c r="N998" s="65"/>
      <c r="O998" s="9"/>
      <c r="P998" s="451"/>
      <c r="Q998" s="9"/>
      <c r="R998" s="9"/>
      <c r="S998" s="434"/>
      <c r="T998" s="9"/>
    </row>
    <row r="999" spans="1:20" s="2" customFormat="1" ht="28.5">
      <c r="A999" s="74" t="str">
        <f t="shared" si="199"/>
        <v>Cross-Sector</v>
      </c>
      <c r="B999" s="74" t="str">
        <f t="shared" si="197"/>
        <v>Fuel Price Deregulation</v>
      </c>
      <c r="C999" s="74" t="str">
        <f t="shared" si="197"/>
        <v>Fuel Price Deregulation</v>
      </c>
      <c r="D999" s="9" t="s">
        <v>2782</v>
      </c>
      <c r="E999" s="53"/>
      <c r="F999" s="9" t="s">
        <v>2786</v>
      </c>
      <c r="G999" s="9"/>
      <c r="H999" s="54">
        <v>737</v>
      </c>
      <c r="I999" s="9" t="s">
        <v>47</v>
      </c>
      <c r="J999" s="74" t="str">
        <f t="shared" si="198"/>
        <v>Fuel Price Deregulation</v>
      </c>
      <c r="K999" s="74" t="str">
        <f t="shared" si="198"/>
        <v>cross fuel price deregulation</v>
      </c>
      <c r="L999" s="65"/>
      <c r="M999" s="65"/>
      <c r="N999" s="65"/>
      <c r="O999" s="9"/>
      <c r="P999" s="451"/>
      <c r="Q999" s="9"/>
      <c r="R999" s="9"/>
      <c r="S999" s="434"/>
      <c r="T999" s="9"/>
    </row>
    <row r="1000" spans="1:20" s="5" customFormat="1" ht="99.7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99.75">
      <c r="A1001" s="77" t="str">
        <f t="shared" ref="A1001:C1013" si="200">A$1000</f>
        <v>Cross-Sector</v>
      </c>
      <c r="B1001" s="77" t="str">
        <f t="shared" si="200"/>
        <v>Fuel Taxes</v>
      </c>
      <c r="C1001" s="77" t="str">
        <f t="shared" si="200"/>
        <v>Additional Fuel Tax Rate by Fuel</v>
      </c>
      <c r="D1001" s="9" t="s">
        <v>491</v>
      </c>
      <c r="E1001" s="9"/>
      <c r="F1001" s="9" t="s">
        <v>488</v>
      </c>
      <c r="G1001" s="55"/>
      <c r="H1001" s="54">
        <v>79</v>
      </c>
      <c r="I1001" s="9" t="s">
        <v>46</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49</v>
      </c>
      <c r="E1002" s="9"/>
      <c r="F1002" s="9" t="s">
        <v>93</v>
      </c>
      <c r="G1002" s="55"/>
      <c r="H1002" s="54">
        <v>80</v>
      </c>
      <c r="I1002" s="9" t="s">
        <v>46</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c r="A1004" s="77" t="str">
        <f t="shared" si="200"/>
        <v>Cross-Sector</v>
      </c>
      <c r="B1004" s="77" t="str">
        <f t="shared" si="200"/>
        <v>Fuel Taxes</v>
      </c>
      <c r="C1004" s="77" t="str">
        <f t="shared" si="200"/>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99.75">
      <c r="A1005" s="77" t="str">
        <f t="shared" si="200"/>
        <v>Cross-Sector</v>
      </c>
      <c r="B1005" s="77" t="str">
        <f t="shared" si="200"/>
        <v>Fuel Taxes</v>
      </c>
      <c r="C1005" s="77" t="str">
        <f t="shared" si="200"/>
        <v>Additional Fuel Tax Rate by Fuel</v>
      </c>
      <c r="D1005" s="9" t="s">
        <v>56</v>
      </c>
      <c r="E1005" s="9"/>
      <c r="F1005" s="9" t="s">
        <v>101</v>
      </c>
      <c r="G1005" s="55"/>
      <c r="H1005" s="54">
        <v>81</v>
      </c>
      <c r="I1005" s="9" t="s">
        <v>46</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57</v>
      </c>
      <c r="E1006" s="9"/>
      <c r="F1006" s="9" t="s">
        <v>102</v>
      </c>
      <c r="G1006" s="55"/>
      <c r="H1006" s="54">
        <v>82</v>
      </c>
      <c r="I1006" s="9" t="s">
        <v>46</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58</v>
      </c>
      <c r="E1007" s="9"/>
      <c r="F1007" s="9" t="s">
        <v>103</v>
      </c>
      <c r="G1007" s="55"/>
      <c r="H1007" s="54">
        <v>740</v>
      </c>
      <c r="I1007" s="9" t="s">
        <v>47</v>
      </c>
      <c r="J1007" s="77" t="str">
        <f t="shared" si="202"/>
        <v>Fuel Taxes</v>
      </c>
      <c r="K1007" s="64" t="str">
        <f t="shared" si="203"/>
        <v>cross fuel tax</v>
      </c>
      <c r="L1007" s="64"/>
      <c r="M1007" s="64"/>
      <c r="N1007" s="72"/>
      <c r="O1007" s="58"/>
      <c r="P1007" s="450"/>
      <c r="Q1007" s="55"/>
      <c r="R1007" s="9"/>
      <c r="S1007" s="442"/>
      <c r="T1007" s="55"/>
    </row>
    <row r="1008" spans="1:20" s="5" customFormat="1">
      <c r="A1008" s="77" t="str">
        <f t="shared" si="200"/>
        <v>Cross-Sector</v>
      </c>
      <c r="B1008" s="77" t="str">
        <f t="shared" si="200"/>
        <v>Fuel Taxes</v>
      </c>
      <c r="C1008" s="77" t="str">
        <f t="shared" si="200"/>
        <v>Additional Fuel Tax Rate by Fuel</v>
      </c>
      <c r="D1008" s="9" t="s">
        <v>59</v>
      </c>
      <c r="E1008" s="9"/>
      <c r="F1008" s="9" t="s">
        <v>104</v>
      </c>
      <c r="G1008" s="55"/>
      <c r="H1008" s="54">
        <v>741</v>
      </c>
      <c r="I1008" s="9" t="s">
        <v>47</v>
      </c>
      <c r="J1008" s="77" t="str">
        <f t="shared" si="202"/>
        <v>Fuel Taxes</v>
      </c>
      <c r="K1008" s="64" t="str">
        <f t="shared" si="203"/>
        <v>cross fuel tax</v>
      </c>
      <c r="L1008" s="64"/>
      <c r="M1008" s="64"/>
      <c r="N1008" s="72"/>
      <c r="O1008" s="58"/>
      <c r="P1008" s="450"/>
      <c r="Q1008" s="55"/>
      <c r="R1008" s="9"/>
      <c r="S1008" s="442"/>
      <c r="T1008" s="55"/>
    </row>
    <row r="1009" spans="1:20">
      <c r="A1009" s="77" t="str">
        <f t="shared" si="200"/>
        <v>Cross-Sector</v>
      </c>
      <c r="B1009" s="77" t="str">
        <f t="shared" si="200"/>
        <v>Fuel Taxes</v>
      </c>
      <c r="C1009" s="77" t="str">
        <f t="shared" si="200"/>
        <v>Additional Fuel Tax Rate by Fuel</v>
      </c>
      <c r="D1009" s="9" t="s">
        <v>2787</v>
      </c>
      <c r="E1009" s="9"/>
      <c r="F1009" s="9" t="s">
        <v>2788</v>
      </c>
      <c r="G1009" s="55"/>
      <c r="H1009" s="54">
        <v>742</v>
      </c>
      <c r="I1009" s="9" t="s">
        <v>47</v>
      </c>
      <c r="J1009" s="77" t="str">
        <f t="shared" si="202"/>
        <v>Fuel Taxes</v>
      </c>
      <c r="K1009" s="64" t="str">
        <f t="shared" si="203"/>
        <v>cross fuel tax</v>
      </c>
      <c r="L1009" s="64"/>
      <c r="M1009" s="64"/>
      <c r="N1009" s="72"/>
      <c r="O1009" s="58"/>
      <c r="P1009" s="450"/>
      <c r="Q1009" s="9"/>
      <c r="R1009" s="9"/>
      <c r="S1009" s="442"/>
      <c r="T1009" s="53"/>
    </row>
    <row r="1010" spans="1:20">
      <c r="A1010" s="77" t="str">
        <f t="shared" si="200"/>
        <v>Cross-Sector</v>
      </c>
      <c r="B1010" s="77" t="str">
        <f t="shared" si="200"/>
        <v>Fuel Taxes</v>
      </c>
      <c r="C1010" s="77" t="str">
        <f t="shared" si="200"/>
        <v>Additional Fuel Tax Rate by Fuel</v>
      </c>
      <c r="D1010" s="9" t="s">
        <v>78</v>
      </c>
      <c r="E1010" s="9"/>
      <c r="F1010" s="9" t="s">
        <v>105</v>
      </c>
      <c r="G1010" s="55"/>
      <c r="H1010" s="54">
        <v>743</v>
      </c>
      <c r="I1010" s="9" t="s">
        <v>47</v>
      </c>
      <c r="J1010" s="77" t="str">
        <f t="shared" si="202"/>
        <v>Fuel Taxes</v>
      </c>
      <c r="K1010" s="64" t="str">
        <f t="shared" si="203"/>
        <v>cross fuel tax</v>
      </c>
      <c r="L1010" s="64"/>
      <c r="M1010" s="64"/>
      <c r="N1010" s="72"/>
      <c r="O1010" s="58"/>
      <c r="P1010" s="450"/>
      <c r="Q1010" s="53"/>
      <c r="R1010" s="9"/>
      <c r="S1010" s="434"/>
      <c r="T1010" s="53"/>
    </row>
    <row r="1011" spans="1:20">
      <c r="A1011" s="77" t="str">
        <f t="shared" si="200"/>
        <v>Cross-Sector</v>
      </c>
      <c r="B1011" s="77" t="str">
        <f t="shared" si="200"/>
        <v>Fuel Taxes</v>
      </c>
      <c r="C1011" s="77" t="str">
        <f t="shared" si="200"/>
        <v>Additional Fuel Tax Rate by Fuel</v>
      </c>
      <c r="D1011" s="9" t="s">
        <v>484</v>
      </c>
      <c r="E1011" s="9"/>
      <c r="F1011" s="9" t="s">
        <v>485</v>
      </c>
      <c r="G1011" s="55"/>
      <c r="H1011" s="54">
        <v>744</v>
      </c>
      <c r="I1011" s="9" t="s">
        <v>47</v>
      </c>
      <c r="J1011" s="77" t="str">
        <f t="shared" si="202"/>
        <v>Fuel Taxes</v>
      </c>
      <c r="K1011" s="64" t="str">
        <f t="shared" si="203"/>
        <v>cross fuel tax</v>
      </c>
      <c r="L1011" s="64"/>
      <c r="M1011" s="64"/>
      <c r="N1011" s="64"/>
      <c r="O1011" s="58"/>
      <c r="P1011" s="450"/>
      <c r="Q1011" s="53"/>
      <c r="R1011" s="9"/>
      <c r="S1011" s="434"/>
      <c r="T1011" s="53"/>
    </row>
    <row r="1012" spans="1:20">
      <c r="A1012" s="77" t="str">
        <f t="shared" si="200"/>
        <v>Cross-Sector</v>
      </c>
      <c r="B1012" s="77" t="str">
        <f t="shared" si="200"/>
        <v>Fuel Taxes</v>
      </c>
      <c r="C1012" s="77" t="str">
        <f t="shared" si="200"/>
        <v>Additional Fuel Tax Rate by Fuel</v>
      </c>
      <c r="D1012" s="9" t="s">
        <v>2779</v>
      </c>
      <c r="E1012" s="9"/>
      <c r="F1012" s="9" t="s">
        <v>2783</v>
      </c>
      <c r="G1012" s="55"/>
      <c r="H1012" s="54">
        <v>745</v>
      </c>
      <c r="I1012" s="9" t="s">
        <v>47</v>
      </c>
      <c r="J1012" s="77" t="str">
        <f t="shared" si="202"/>
        <v>Fuel Taxes</v>
      </c>
      <c r="K1012" s="64" t="str">
        <f t="shared" si="203"/>
        <v>cross fuel tax</v>
      </c>
      <c r="L1012" s="64"/>
      <c r="M1012" s="64"/>
      <c r="N1012" s="64"/>
      <c r="O1012" s="58"/>
      <c r="P1012" s="450"/>
      <c r="Q1012" s="53"/>
      <c r="R1012" s="9"/>
      <c r="S1012" s="434"/>
      <c r="T1012" s="53"/>
    </row>
    <row r="1013" spans="1:20" ht="28.5">
      <c r="A1013" s="77" t="str">
        <f t="shared" si="200"/>
        <v>Cross-Sector</v>
      </c>
      <c r="B1013" s="77" t="str">
        <f t="shared" si="200"/>
        <v>Fuel Taxes</v>
      </c>
      <c r="C1013" s="77" t="str">
        <f t="shared" si="200"/>
        <v>Additional Fuel Tax Rate by Fuel</v>
      </c>
      <c r="D1013" s="9" t="s">
        <v>2789</v>
      </c>
      <c r="E1013" s="9"/>
      <c r="F1013" s="9" t="s">
        <v>2790</v>
      </c>
      <c r="G1013" s="55"/>
      <c r="H1013" s="54">
        <v>746</v>
      </c>
      <c r="I1013" s="9" t="s">
        <v>47</v>
      </c>
      <c r="J1013" s="77" t="str">
        <f t="shared" si="202"/>
        <v>Fuel Taxes</v>
      </c>
      <c r="K1013" s="64" t="str">
        <f t="shared" si="203"/>
        <v>cross fuel tax</v>
      </c>
      <c r="L1013" s="64"/>
      <c r="M1013" s="64"/>
      <c r="N1013" s="64"/>
      <c r="O1013" s="58"/>
      <c r="P1013" s="450"/>
      <c r="Q1013" s="53"/>
      <c r="R1013" s="9"/>
      <c r="S1013" s="434"/>
      <c r="T1013" s="53"/>
    </row>
    <row r="1014" spans="1:20" ht="28.5">
      <c r="A1014" s="77" t="str">
        <f t="shared" ref="A1014:C1016" si="205">A$1000</f>
        <v>Cross-Sector</v>
      </c>
      <c r="B1014" s="77" t="str">
        <f t="shared" si="205"/>
        <v>Fuel Taxes</v>
      </c>
      <c r="C1014" s="77" t="str">
        <f t="shared" si="205"/>
        <v>Additional Fuel Tax Rate by Fuel</v>
      </c>
      <c r="D1014" s="9" t="s">
        <v>2780</v>
      </c>
      <c r="E1014" s="9"/>
      <c r="F1014" s="9" t="s">
        <v>2784</v>
      </c>
      <c r="G1014" s="55"/>
      <c r="H1014" s="54">
        <v>747</v>
      </c>
      <c r="I1014" s="9" t="s">
        <v>47</v>
      </c>
      <c r="J1014" s="77" t="str">
        <f t="shared" si="202"/>
        <v>Fuel Taxes</v>
      </c>
      <c r="K1014" s="64" t="str">
        <f t="shared" si="203"/>
        <v>cross fuel tax</v>
      </c>
      <c r="L1014" s="64"/>
      <c r="M1014" s="64"/>
      <c r="N1014" s="64"/>
      <c r="O1014" s="58"/>
      <c r="P1014" s="450"/>
      <c r="Q1014" s="53"/>
      <c r="R1014" s="9"/>
      <c r="S1014" s="434"/>
      <c r="T1014" s="53"/>
    </row>
    <row r="1015" spans="1:20">
      <c r="A1015" s="77" t="str">
        <f t="shared" si="205"/>
        <v>Cross-Sector</v>
      </c>
      <c r="B1015" s="77" t="str">
        <f t="shared" si="205"/>
        <v>Fuel Taxes</v>
      </c>
      <c r="C1015" s="77" t="str">
        <f t="shared" si="205"/>
        <v>Additional Fuel Tax Rate by Fuel</v>
      </c>
      <c r="D1015" s="9" t="s">
        <v>2781</v>
      </c>
      <c r="E1015" s="9"/>
      <c r="F1015" s="9" t="s">
        <v>2785</v>
      </c>
      <c r="G1015" s="55"/>
      <c r="H1015" s="54">
        <v>748</v>
      </c>
      <c r="I1015" s="9" t="s">
        <v>47</v>
      </c>
      <c r="J1015" s="77" t="str">
        <f t="shared" si="202"/>
        <v>Fuel Taxes</v>
      </c>
      <c r="K1015" s="64" t="str">
        <f t="shared" si="203"/>
        <v>cross fuel tax</v>
      </c>
      <c r="L1015" s="64"/>
      <c r="M1015" s="64"/>
      <c r="N1015" s="64"/>
      <c r="O1015" s="58"/>
      <c r="P1015" s="450"/>
      <c r="Q1015" s="53"/>
      <c r="R1015" s="9"/>
      <c r="S1015" s="434"/>
      <c r="T1015" s="53"/>
    </row>
    <row r="1016" spans="1:20">
      <c r="A1016" s="77" t="str">
        <f t="shared" si="205"/>
        <v>Cross-Sector</v>
      </c>
      <c r="B1016" s="77" t="str">
        <f t="shared" si="205"/>
        <v>Fuel Taxes</v>
      </c>
      <c r="C1016" s="77" t="str">
        <f t="shared" si="205"/>
        <v>Additional Fuel Tax Rate by Fuel</v>
      </c>
      <c r="D1016" s="9" t="s">
        <v>2782</v>
      </c>
      <c r="E1016" s="9"/>
      <c r="F1016" s="9" t="s">
        <v>2786</v>
      </c>
      <c r="G1016" s="55"/>
      <c r="H1016" s="54">
        <v>749</v>
      </c>
      <c r="I1016" s="9" t="s">
        <v>47</v>
      </c>
      <c r="J1016" s="77" t="str">
        <f t="shared" si="202"/>
        <v>Fuel Taxes</v>
      </c>
      <c r="K1016" s="64" t="str">
        <f t="shared" si="203"/>
        <v>cross fuel tax</v>
      </c>
      <c r="L1016" s="64"/>
      <c r="M1016" s="64"/>
      <c r="N1016" s="64"/>
      <c r="O1016" s="58"/>
      <c r="P1016" s="450"/>
      <c r="Q1016" s="53"/>
      <c r="R1016" s="9"/>
      <c r="S1016" s="434"/>
      <c r="T1016" s="53"/>
    </row>
    <row r="1017" spans="1:20" ht="85.5">
      <c r="A1017" s="343" t="s">
        <v>3013</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122</v>
      </c>
      <c r="E1018" s="53"/>
      <c r="F1018" s="53" t="s">
        <v>349</v>
      </c>
      <c r="G1018" s="53"/>
      <c r="H1018" s="54">
        <v>86</v>
      </c>
      <c r="I1018" s="53" t="s">
        <v>46</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50" t="s">
        <v>2475</v>
      </c>
      <c r="Q1018" s="53" t="s">
        <v>269</v>
      </c>
      <c r="R1018" s="9" t="s">
        <v>270</v>
      </c>
      <c r="S1018" s="434" t="s">
        <v>77</v>
      </c>
      <c r="T1018" s="53"/>
    </row>
    <row r="1019" spans="1:20" ht="85.5">
      <c r="A1019" s="74" t="str">
        <f t="shared" si="206"/>
        <v>Research and Development</v>
      </c>
      <c r="B1019" s="74" t="str">
        <f t="shared" si="207"/>
        <v>Capital Cost Reduction</v>
      </c>
      <c r="C1019" s="74" t="str">
        <f t="shared" si="207"/>
        <v>RnD Building Capital Cost Perc Reduction</v>
      </c>
      <c r="D1019" s="53" t="s">
        <v>123</v>
      </c>
      <c r="E1019" s="53"/>
      <c r="F1019" s="53" t="s">
        <v>350</v>
      </c>
      <c r="G1019" s="53"/>
      <c r="H1019" s="54">
        <v>87</v>
      </c>
      <c r="I1019" s="53" t="s">
        <v>46</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50" t="s">
        <v>2476</v>
      </c>
      <c r="Q1019" s="53" t="s">
        <v>269</v>
      </c>
      <c r="R1019" s="9" t="s">
        <v>270</v>
      </c>
      <c r="S1019" s="434" t="s">
        <v>77</v>
      </c>
      <c r="T1019" s="53"/>
    </row>
    <row r="1020" spans="1:20" ht="85.5">
      <c r="A1020" s="74" t="str">
        <f t="shared" si="206"/>
        <v>Research and Development</v>
      </c>
      <c r="B1020" s="74" t="str">
        <f t="shared" si="207"/>
        <v>Capital Cost Reduction</v>
      </c>
      <c r="C1020" s="74" t="str">
        <f t="shared" si="207"/>
        <v>RnD Building Capital Cost Perc Reduction</v>
      </c>
      <c r="D1020" s="53" t="s">
        <v>124</v>
      </c>
      <c r="E1020" s="53"/>
      <c r="F1020" s="53" t="s">
        <v>351</v>
      </c>
      <c r="G1020" s="53"/>
      <c r="H1020" s="54">
        <v>88</v>
      </c>
      <c r="I1020" s="53" t="s">
        <v>46</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50" t="s">
        <v>2477</v>
      </c>
      <c r="Q1020" s="53" t="s">
        <v>269</v>
      </c>
      <c r="R1020" s="9" t="s">
        <v>270</v>
      </c>
      <c r="S1020" s="434" t="s">
        <v>77</v>
      </c>
      <c r="T1020" s="53"/>
    </row>
    <row r="1021" spans="1:20" ht="85.5">
      <c r="A1021" s="74" t="str">
        <f t="shared" si="206"/>
        <v>Research and Development</v>
      </c>
      <c r="B1021" s="74" t="str">
        <f t="shared" si="207"/>
        <v>Capital Cost Reduction</v>
      </c>
      <c r="C1021" s="74" t="str">
        <f t="shared" si="207"/>
        <v>RnD Building Capital Cost Perc Reduction</v>
      </c>
      <c r="D1021" s="53" t="s">
        <v>125</v>
      </c>
      <c r="E1021" s="53"/>
      <c r="F1021" s="53" t="s">
        <v>352</v>
      </c>
      <c r="G1021" s="53"/>
      <c r="H1021" s="54">
        <v>89</v>
      </c>
      <c r="I1021" s="53" t="s">
        <v>46</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50" t="s">
        <v>2478</v>
      </c>
      <c r="Q1021" s="53" t="s">
        <v>269</v>
      </c>
      <c r="R1021" s="9" t="s">
        <v>270</v>
      </c>
      <c r="S1021" s="434" t="s">
        <v>77</v>
      </c>
      <c r="T1021" s="53"/>
    </row>
    <row r="1022" spans="1:20" ht="99.75">
      <c r="A1022" s="74" t="str">
        <f t="shared" si="206"/>
        <v>Research and Development</v>
      </c>
      <c r="B1022" s="74" t="str">
        <f t="shared" si="207"/>
        <v>Capital Cost Reduction</v>
      </c>
      <c r="C1022" s="74" t="str">
        <f t="shared" si="207"/>
        <v>RnD Building Capital Cost Perc Reduction</v>
      </c>
      <c r="D1022" s="53" t="s">
        <v>126</v>
      </c>
      <c r="E1022" s="53"/>
      <c r="F1022" s="53" t="s">
        <v>353</v>
      </c>
      <c r="G1022" s="53"/>
      <c r="H1022" s="54">
        <v>90</v>
      </c>
      <c r="I1022" s="53" t="s">
        <v>46</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50" t="s">
        <v>2479</v>
      </c>
      <c r="Q1022" s="53" t="s">
        <v>269</v>
      </c>
      <c r="R1022" s="9" t="s">
        <v>270</v>
      </c>
      <c r="S1022" s="434" t="s">
        <v>77</v>
      </c>
      <c r="T1022" s="53"/>
    </row>
    <row r="1023" spans="1:20" ht="99.75">
      <c r="A1023" s="74" t="str">
        <f t="shared" si="206"/>
        <v>Research and Development</v>
      </c>
      <c r="B1023" s="74" t="str">
        <f t="shared" si="207"/>
        <v>Capital Cost Reduction</v>
      </c>
      <c r="C1023" s="343" t="s">
        <v>315</v>
      </c>
      <c r="D1023" s="53"/>
      <c r="E1023" s="53"/>
      <c r="F1023" s="53" t="s">
        <v>29</v>
      </c>
      <c r="G1023" s="53"/>
      <c r="H1023" s="54">
        <v>91</v>
      </c>
      <c r="I1023" s="53" t="s">
        <v>46</v>
      </c>
      <c r="J1023" s="74" t="str">
        <f t="shared" si="208"/>
        <v>R&amp;D Capital Cost Reductions</v>
      </c>
      <c r="K1023" s="76" t="s">
        <v>2383</v>
      </c>
      <c r="L1023" s="60">
        <v>0</v>
      </c>
      <c r="M1023" s="60">
        <v>0.4</v>
      </c>
      <c r="N1023" s="59">
        <v>0.01</v>
      </c>
      <c r="O1023" s="53" t="s">
        <v>34</v>
      </c>
      <c r="P1023" s="451" t="s">
        <v>2480</v>
      </c>
      <c r="Q1023" s="53" t="s">
        <v>269</v>
      </c>
      <c r="R1023" s="9" t="s">
        <v>270</v>
      </c>
      <c r="S1023" s="434" t="s">
        <v>77</v>
      </c>
      <c r="T1023" s="53"/>
    </row>
    <row r="1024" spans="1:20" ht="85.5">
      <c r="A1024" s="343" t="s">
        <v>3013</v>
      </c>
      <c r="B1024" s="74" t="str">
        <f t="shared" si="207"/>
        <v>Capital Cost Reduction</v>
      </c>
      <c r="C1024" s="343" t="s">
        <v>316</v>
      </c>
      <c r="D1024" s="53" t="s">
        <v>489</v>
      </c>
      <c r="E1024" s="53"/>
      <c r="F1024" s="9" t="s">
        <v>492</v>
      </c>
      <c r="G1024" s="53"/>
      <c r="H1024" s="54">
        <v>92</v>
      </c>
      <c r="I1024" s="53" t="s">
        <v>46</v>
      </c>
      <c r="J1024" s="74" t="str">
        <f t="shared" si="208"/>
        <v>R&amp;D Capital Cost Reductions</v>
      </c>
      <c r="K1024" s="76" t="s">
        <v>2382</v>
      </c>
      <c r="L1024" s="60">
        <v>0</v>
      </c>
      <c r="M1024" s="60">
        <v>0.4</v>
      </c>
      <c r="N1024" s="59">
        <v>0.01</v>
      </c>
      <c r="O1024" s="53" t="s">
        <v>34</v>
      </c>
      <c r="P1024" s="451" t="s">
        <v>2481</v>
      </c>
      <c r="Q1024" s="53" t="s">
        <v>269</v>
      </c>
      <c r="R1024" s="9" t="s">
        <v>270</v>
      </c>
      <c r="S1024" s="434" t="s">
        <v>77</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335</v>
      </c>
      <c r="E1025" s="55"/>
      <c r="F1025" s="9" t="s">
        <v>2366</v>
      </c>
      <c r="G1025" s="53"/>
      <c r="H1025" s="54">
        <v>93</v>
      </c>
      <c r="I1025" s="53" t="s">
        <v>46</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1" t="s">
        <v>2482</v>
      </c>
      <c r="Q1025" s="53" t="s">
        <v>269</v>
      </c>
      <c r="R1025" s="9" t="s">
        <v>270</v>
      </c>
      <c r="S1025" s="434" t="s">
        <v>77</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80</v>
      </c>
      <c r="E1026" s="55"/>
      <c r="F1026" s="9" t="s">
        <v>354</v>
      </c>
      <c r="G1026" s="53"/>
      <c r="H1026" s="54">
        <v>94</v>
      </c>
      <c r="I1026" s="53" t="s">
        <v>46</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1" t="s">
        <v>2483</v>
      </c>
      <c r="Q1026" s="53" t="s">
        <v>269</v>
      </c>
      <c r="R1026" s="9" t="s">
        <v>270</v>
      </c>
      <c r="S1026" s="434" t="s">
        <v>77</v>
      </c>
      <c r="T1026" s="53"/>
    </row>
    <row r="1027" spans="1:20" ht="85.5">
      <c r="A1027" s="74" t="str">
        <f t="shared" si="212"/>
        <v>Research and Development</v>
      </c>
      <c r="B1027" s="74" t="str">
        <f t="shared" si="210"/>
        <v>Capital Cost Reduction</v>
      </c>
      <c r="C1027" s="74" t="str">
        <f t="shared" si="210"/>
        <v>RnD Electricity Capital Cost Perc Reduction</v>
      </c>
      <c r="D1027" s="9" t="s">
        <v>81</v>
      </c>
      <c r="E1027" s="55"/>
      <c r="F1027" s="9" t="s">
        <v>355</v>
      </c>
      <c r="G1027" s="53"/>
      <c r="H1027" s="54">
        <v>95</v>
      </c>
      <c r="I1027" s="53" t="s">
        <v>46</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1" t="s">
        <v>2484</v>
      </c>
      <c r="Q1027" s="53" t="s">
        <v>269</v>
      </c>
      <c r="R1027" s="9" t="s">
        <v>270</v>
      </c>
      <c r="S1027" s="434" t="s">
        <v>77</v>
      </c>
      <c r="T1027" s="53"/>
    </row>
    <row r="1028" spans="1:20" ht="85.5">
      <c r="A1028" s="74" t="str">
        <f t="shared" si="212"/>
        <v>Research and Development</v>
      </c>
      <c r="B1028" s="74" t="str">
        <f t="shared" si="210"/>
        <v>Capital Cost Reduction</v>
      </c>
      <c r="C1028" s="74" t="str">
        <f t="shared" si="210"/>
        <v>RnD Electricity Capital Cost Perc Reduction</v>
      </c>
      <c r="D1028" s="9" t="s">
        <v>490</v>
      </c>
      <c r="E1028" s="55"/>
      <c r="F1028" s="9" t="s">
        <v>494</v>
      </c>
      <c r="G1028" s="53"/>
      <c r="H1028" s="54">
        <v>96</v>
      </c>
      <c r="I1028" s="53" t="s">
        <v>46</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1" t="s">
        <v>2485</v>
      </c>
      <c r="Q1028" s="53" t="s">
        <v>269</v>
      </c>
      <c r="R1028" s="9" t="s">
        <v>270</v>
      </c>
      <c r="S1028" s="434" t="s">
        <v>77</v>
      </c>
      <c r="T1028" s="53"/>
    </row>
    <row r="1029" spans="1:20" ht="85.5">
      <c r="A1029" s="74" t="str">
        <f t="shared" si="212"/>
        <v>Research and Development</v>
      </c>
      <c r="B1029" s="74" t="str">
        <f t="shared" si="210"/>
        <v>Capital Cost Reduction</v>
      </c>
      <c r="C1029" s="74" t="str">
        <f t="shared" si="210"/>
        <v>RnD Electricity Capital Cost Perc Reduction</v>
      </c>
      <c r="D1029" s="9" t="s">
        <v>82</v>
      </c>
      <c r="E1029" s="55"/>
      <c r="F1029" s="9" t="s">
        <v>356</v>
      </c>
      <c r="G1029" s="53"/>
      <c r="H1029" s="54">
        <v>97</v>
      </c>
      <c r="I1029" s="53" t="s">
        <v>46</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1" t="s">
        <v>2486</v>
      </c>
      <c r="Q1029" s="53" t="s">
        <v>269</v>
      </c>
      <c r="R1029" s="9" t="s">
        <v>270</v>
      </c>
      <c r="S1029" s="434" t="s">
        <v>77</v>
      </c>
      <c r="T1029" s="53"/>
    </row>
    <row r="1030" spans="1:20" ht="85.5">
      <c r="A1030" s="74" t="str">
        <f t="shared" si="212"/>
        <v>Research and Development</v>
      </c>
      <c r="B1030" s="74" t="str">
        <f t="shared" si="210"/>
        <v>Capital Cost Reduction</v>
      </c>
      <c r="C1030" s="74" t="str">
        <f t="shared" si="210"/>
        <v>RnD Electricity Capital Cost Perc Reduction</v>
      </c>
      <c r="D1030" s="9" t="s">
        <v>83</v>
      </c>
      <c r="E1030" s="55"/>
      <c r="F1030" s="9" t="s">
        <v>357</v>
      </c>
      <c r="G1030" s="53"/>
      <c r="H1030" s="54">
        <v>98</v>
      </c>
      <c r="I1030" s="53" t="s">
        <v>46</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1" t="s">
        <v>2487</v>
      </c>
      <c r="Q1030" s="53" t="s">
        <v>269</v>
      </c>
      <c r="R1030" s="9" t="s">
        <v>270</v>
      </c>
      <c r="S1030" s="434" t="s">
        <v>77</v>
      </c>
      <c r="T1030" s="53"/>
    </row>
    <row r="1031" spans="1:20" ht="85.5">
      <c r="A1031" s="74" t="str">
        <f t="shared" si="212"/>
        <v>Research and Development</v>
      </c>
      <c r="B1031" s="74" t="str">
        <f t="shared" si="210"/>
        <v>Capital Cost Reduction</v>
      </c>
      <c r="C1031" s="74" t="str">
        <f t="shared" si="210"/>
        <v>RnD Electricity Capital Cost Perc Reduction</v>
      </c>
      <c r="D1031" s="9" t="s">
        <v>84</v>
      </c>
      <c r="E1031" s="55"/>
      <c r="F1031" s="9" t="s">
        <v>358</v>
      </c>
      <c r="G1031" s="53"/>
      <c r="H1031" s="54">
        <v>99</v>
      </c>
      <c r="I1031" s="53" t="s">
        <v>46</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1" t="s">
        <v>2488</v>
      </c>
      <c r="Q1031" s="53" t="s">
        <v>269</v>
      </c>
      <c r="R1031" s="9" t="s">
        <v>270</v>
      </c>
      <c r="S1031" s="434" t="s">
        <v>77</v>
      </c>
      <c r="T1031" s="53"/>
    </row>
    <row r="1032" spans="1:20" ht="85.5">
      <c r="A1032" s="74" t="str">
        <f>A$1024</f>
        <v>Research and Development</v>
      </c>
      <c r="B1032" s="74" t="str">
        <f t="shared" si="210"/>
        <v>Capital Cost Reduction</v>
      </c>
      <c r="C1032" s="74" t="str">
        <f t="shared" si="210"/>
        <v>RnD Electricity Capital Cost Perc Reduction</v>
      </c>
      <c r="D1032" s="9" t="s">
        <v>338</v>
      </c>
      <c r="E1032" s="55"/>
      <c r="F1032" s="9" t="s">
        <v>2367</v>
      </c>
      <c r="G1032" s="53"/>
      <c r="H1032" s="54">
        <v>192</v>
      </c>
      <c r="I1032" s="53" t="s">
        <v>46</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1" t="s">
        <v>2489</v>
      </c>
      <c r="Q1032" s="53" t="s">
        <v>269</v>
      </c>
      <c r="R1032" s="9" t="s">
        <v>270</v>
      </c>
      <c r="S1032" s="434" t="s">
        <v>77</v>
      </c>
      <c r="T1032" s="53"/>
    </row>
    <row r="1033" spans="1:20" ht="85.5">
      <c r="A1033" s="74" t="str">
        <f t="shared" si="212"/>
        <v>Research and Development</v>
      </c>
      <c r="B1033" s="74" t="str">
        <f t="shared" si="212"/>
        <v>Capital Cost Reduction</v>
      </c>
      <c r="C1033" s="74" t="str">
        <f t="shared" si="212"/>
        <v>RnD Electricity Capital Cost Perc Reduction</v>
      </c>
      <c r="D1033" s="9" t="s">
        <v>486</v>
      </c>
      <c r="E1033" s="55"/>
      <c r="F1033" s="9" t="s">
        <v>487</v>
      </c>
      <c r="G1033" s="53"/>
      <c r="H1033" s="54">
        <v>180</v>
      </c>
      <c r="I1033" s="53" t="s">
        <v>46</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1" t="s">
        <v>2490</v>
      </c>
      <c r="Q1033" s="53" t="s">
        <v>269</v>
      </c>
      <c r="R1033" s="9" t="s">
        <v>270</v>
      </c>
      <c r="S1033" s="434" t="s">
        <v>77</v>
      </c>
      <c r="T1033" s="53"/>
    </row>
    <row r="1034" spans="1:20" ht="85.5">
      <c r="A1034" s="74" t="str">
        <f t="shared" si="212"/>
        <v>Research and Development</v>
      </c>
      <c r="B1034" s="74" t="str">
        <f t="shared" si="212"/>
        <v>Capital Cost Reduction</v>
      </c>
      <c r="C1034" s="74" t="str">
        <f t="shared" si="212"/>
        <v>RnD Electricity Capital Cost Perc Reduction</v>
      </c>
      <c r="D1034" s="9" t="s">
        <v>495</v>
      </c>
      <c r="E1034" s="55"/>
      <c r="F1034" s="9" t="s">
        <v>497</v>
      </c>
      <c r="G1034" s="53"/>
      <c r="H1034" s="54">
        <v>183</v>
      </c>
      <c r="I1034" s="53" t="s">
        <v>46</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1" t="s">
        <v>2491</v>
      </c>
      <c r="Q1034" s="53" t="s">
        <v>269</v>
      </c>
      <c r="R1034" s="9" t="s">
        <v>270</v>
      </c>
      <c r="S1034" s="434" t="s">
        <v>77</v>
      </c>
      <c r="T1034" s="53"/>
    </row>
    <row r="1035" spans="1:20" ht="85.5">
      <c r="A1035" s="343" t="s">
        <v>3013</v>
      </c>
      <c r="B1035" s="74" t="str">
        <f t="shared" si="210"/>
        <v>Capital Cost Reduction</v>
      </c>
      <c r="C1035" s="343" t="s">
        <v>317</v>
      </c>
      <c r="D1035" s="342" t="s">
        <v>3580</v>
      </c>
      <c r="E1035" s="53"/>
      <c r="F1035" s="9" t="s">
        <v>3622</v>
      </c>
      <c r="G1035" s="53"/>
      <c r="H1035" s="54">
        <v>1462</v>
      </c>
      <c r="I1035" s="53" t="s">
        <v>46</v>
      </c>
      <c r="J1035" s="74" t="str">
        <f t="shared" si="208"/>
        <v>R&amp;D Capital Cost Reductions</v>
      </c>
      <c r="K1035" s="76" t="s">
        <v>2381</v>
      </c>
      <c r="L1035" s="60">
        <v>0</v>
      </c>
      <c r="M1035" s="60">
        <v>0.4</v>
      </c>
      <c r="N1035" s="59">
        <v>0.01</v>
      </c>
      <c r="O1035" s="53" t="s">
        <v>34</v>
      </c>
      <c r="P1035" s="451" t="s">
        <v>3645</v>
      </c>
      <c r="Q1035" s="53" t="s">
        <v>269</v>
      </c>
      <c r="R1035" s="464" t="s">
        <v>270</v>
      </c>
      <c r="S1035" s="53" t="s">
        <v>77</v>
      </c>
      <c r="T1035" s="53"/>
    </row>
    <row r="1036" spans="1:20" ht="85.5">
      <c r="A1036" s="74" t="str">
        <f>A$1035</f>
        <v>Research and Development</v>
      </c>
      <c r="B1036" s="74" t="str">
        <f t="shared" ref="B1036:C1060" si="213">B$1035</f>
        <v>Capital Cost Reduction</v>
      </c>
      <c r="C1036" s="74" t="str">
        <f t="shared" si="213"/>
        <v>RnD Industry Capital Cost Perc Reduction</v>
      </c>
      <c r="D1036" s="342" t="s">
        <v>3581</v>
      </c>
      <c r="E1036" s="53"/>
      <c r="F1036" s="9" t="s">
        <v>3623</v>
      </c>
      <c r="G1036" s="53"/>
      <c r="H1036" s="54">
        <v>1463</v>
      </c>
      <c r="I1036" s="53" t="s">
        <v>46</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5"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2" t="s">
        <v>3582</v>
      </c>
      <c r="E1037" s="53"/>
      <c r="F1037" s="9" t="s">
        <v>3624</v>
      </c>
      <c r="G1037" s="53"/>
      <c r="H1037" s="54">
        <v>1464</v>
      </c>
      <c r="I1037" s="53" t="s">
        <v>46</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5"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2" t="s">
        <v>3583</v>
      </c>
      <c r="E1038" s="53"/>
      <c r="F1038" s="9" t="s">
        <v>3625</v>
      </c>
      <c r="G1038" s="53"/>
      <c r="H1038" s="54">
        <v>1465</v>
      </c>
      <c r="I1038" s="53" t="s">
        <v>46</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5"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2" t="s">
        <v>3584</v>
      </c>
      <c r="E1039" s="53"/>
      <c r="F1039" s="9" t="s">
        <v>3626</v>
      </c>
      <c r="G1039" s="53"/>
      <c r="H1039" s="54">
        <v>1466</v>
      </c>
      <c r="I1039" s="53" t="s">
        <v>46</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5"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2" t="s">
        <v>3585</v>
      </c>
      <c r="E1040" s="53"/>
      <c r="F1040" s="9" t="s">
        <v>3627</v>
      </c>
      <c r="G1040" s="53"/>
      <c r="H1040" s="54">
        <v>1467</v>
      </c>
      <c r="I1040" s="53" t="s">
        <v>46</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5"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2" t="s">
        <v>3586</v>
      </c>
      <c r="E1041" s="53"/>
      <c r="F1041" s="9" t="s">
        <v>3628</v>
      </c>
      <c r="G1041" s="53"/>
      <c r="H1041" s="54">
        <v>1468</v>
      </c>
      <c r="I1041" s="53" t="s">
        <v>46</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5"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2" t="s">
        <v>3587</v>
      </c>
      <c r="E1042" s="53"/>
      <c r="F1042" s="9" t="s">
        <v>3629</v>
      </c>
      <c r="G1042" s="53"/>
      <c r="H1042" s="54">
        <v>1469</v>
      </c>
      <c r="I1042" s="53" t="s">
        <v>46</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5"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2" t="s">
        <v>3588</v>
      </c>
      <c r="E1043" s="53"/>
      <c r="F1043" s="9" t="s">
        <v>3630</v>
      </c>
      <c r="G1043" s="53"/>
      <c r="H1043" s="54">
        <v>1470</v>
      </c>
      <c r="I1043" s="53" t="s">
        <v>46</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5"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2" t="s">
        <v>3589</v>
      </c>
      <c r="E1044" s="53"/>
      <c r="F1044" s="9" t="s">
        <v>360</v>
      </c>
      <c r="G1044" s="53"/>
      <c r="H1044" s="54">
        <v>1471</v>
      </c>
      <c r="I1044" s="53" t="s">
        <v>46</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5"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2" t="s">
        <v>3590</v>
      </c>
      <c r="E1045" s="53"/>
      <c r="F1045" s="9" t="s">
        <v>3631</v>
      </c>
      <c r="G1045" s="53"/>
      <c r="H1045" s="54">
        <v>1472</v>
      </c>
      <c r="I1045" s="53" t="s">
        <v>46</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5"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2" t="s">
        <v>3591</v>
      </c>
      <c r="E1046" s="53"/>
      <c r="F1046" s="9" t="s">
        <v>3632</v>
      </c>
      <c r="G1046" s="53"/>
      <c r="H1046" s="54">
        <v>1473</v>
      </c>
      <c r="I1046" s="53" t="s">
        <v>46</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5"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2" t="s">
        <v>3592</v>
      </c>
      <c r="E1047" s="53"/>
      <c r="F1047" s="9" t="s">
        <v>3633</v>
      </c>
      <c r="G1047" s="53"/>
      <c r="H1047" s="54">
        <v>1474</v>
      </c>
      <c r="I1047" s="53" t="s">
        <v>46</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5"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2" t="s">
        <v>3593</v>
      </c>
      <c r="E1048" s="53"/>
      <c r="F1048" s="9" t="s">
        <v>359</v>
      </c>
      <c r="G1048" s="53"/>
      <c r="H1048" s="54">
        <v>1475</v>
      </c>
      <c r="I1048" s="53" t="s">
        <v>46</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5"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2" t="s">
        <v>3594</v>
      </c>
      <c r="E1049" s="53"/>
      <c r="F1049" s="9" t="s">
        <v>3634</v>
      </c>
      <c r="G1049" s="53"/>
      <c r="H1049" s="54">
        <v>1476</v>
      </c>
      <c r="I1049" s="53" t="s">
        <v>46</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5"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2" t="s">
        <v>3595</v>
      </c>
      <c r="E1050" s="53"/>
      <c r="F1050" s="9" t="s">
        <v>3635</v>
      </c>
      <c r="G1050" s="53"/>
      <c r="H1050" s="54">
        <v>1477</v>
      </c>
      <c r="I1050" s="53" t="s">
        <v>46</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5"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2" t="s">
        <v>3596</v>
      </c>
      <c r="E1051" s="53"/>
      <c r="F1051" s="9" t="s">
        <v>3636</v>
      </c>
      <c r="G1051" s="53"/>
      <c r="H1051" s="54">
        <v>1478</v>
      </c>
      <c r="I1051" s="53" t="s">
        <v>46</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5"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2" t="s">
        <v>3597</v>
      </c>
      <c r="E1052" s="53"/>
      <c r="F1052" s="9" t="s">
        <v>3637</v>
      </c>
      <c r="G1052" s="53"/>
      <c r="H1052" s="54">
        <v>1479</v>
      </c>
      <c r="I1052" s="53" t="s">
        <v>46</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5"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2" t="s">
        <v>3598</v>
      </c>
      <c r="E1053" s="53"/>
      <c r="F1053" s="9" t="s">
        <v>3638</v>
      </c>
      <c r="G1053" s="53"/>
      <c r="H1053" s="54">
        <v>1480</v>
      </c>
      <c r="I1053" s="53" t="s">
        <v>46</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5"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2" t="s">
        <v>3599</v>
      </c>
      <c r="E1054" s="53"/>
      <c r="F1054" s="9" t="s">
        <v>3639</v>
      </c>
      <c r="G1054" s="53"/>
      <c r="H1054" s="54">
        <v>1481</v>
      </c>
      <c r="I1054" s="53" t="s">
        <v>46</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5"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2" t="s">
        <v>3600</v>
      </c>
      <c r="E1055" s="53"/>
      <c r="F1055" s="9" t="s">
        <v>3640</v>
      </c>
      <c r="G1055" s="53"/>
      <c r="H1055" s="54">
        <v>1482</v>
      </c>
      <c r="I1055" s="53" t="s">
        <v>46</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5"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2" t="s">
        <v>3601</v>
      </c>
      <c r="E1056" s="53"/>
      <c r="F1056" s="9" t="s">
        <v>3641</v>
      </c>
      <c r="G1056" s="53"/>
      <c r="H1056" s="54">
        <v>1483</v>
      </c>
      <c r="I1056" s="53" t="s">
        <v>46</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5"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2" t="s">
        <v>3602</v>
      </c>
      <c r="E1057" s="53"/>
      <c r="F1057" s="9" t="s">
        <v>3642</v>
      </c>
      <c r="G1057" s="53"/>
      <c r="H1057" s="54">
        <v>1484</v>
      </c>
      <c r="I1057" s="53" t="s">
        <v>46</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5"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2" t="s">
        <v>3603</v>
      </c>
      <c r="E1058" s="53"/>
      <c r="F1058" s="9" t="s">
        <v>3643</v>
      </c>
      <c r="G1058" s="53"/>
      <c r="H1058" s="54">
        <v>1485</v>
      </c>
      <c r="I1058" s="53" t="s">
        <v>46</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5"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2" t="s">
        <v>3604</v>
      </c>
      <c r="E1059" s="53"/>
      <c r="F1059" s="9" t="s">
        <v>3644</v>
      </c>
      <c r="G1059" s="53"/>
      <c r="H1059" s="54">
        <v>1486</v>
      </c>
      <c r="I1059" s="53" t="s">
        <v>46</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5" t="str">
        <f t="shared" si="217"/>
        <v>research-and-development.html</v>
      </c>
      <c r="S1059" s="55" t="str">
        <f t="shared" si="217"/>
        <v>none</v>
      </c>
      <c r="T1059" s="53"/>
    </row>
    <row r="1060" spans="1:20" ht="85.5">
      <c r="A1060" s="343" t="s">
        <v>3013</v>
      </c>
      <c r="B1060" s="74" t="str">
        <f t="shared" si="213"/>
        <v>Capital Cost Reduction</v>
      </c>
      <c r="C1060" s="344" t="s">
        <v>318</v>
      </c>
      <c r="D1060" s="53" t="s">
        <v>2354</v>
      </c>
      <c r="E1060" s="53"/>
      <c r="F1060" s="53" t="s">
        <v>518</v>
      </c>
      <c r="G1060" s="53"/>
      <c r="H1060" s="54">
        <v>108</v>
      </c>
      <c r="I1060" s="53" t="s">
        <v>46</v>
      </c>
      <c r="J1060" s="74" t="str">
        <f t="shared" si="208"/>
        <v>R&amp;D Capital Cost Reductions</v>
      </c>
      <c r="K1060" s="76" t="s">
        <v>2380</v>
      </c>
      <c r="L1060" s="60">
        <v>0</v>
      </c>
      <c r="M1060" s="60">
        <v>0.4</v>
      </c>
      <c r="N1060" s="59">
        <v>0.01</v>
      </c>
      <c r="O1060" s="53" t="s">
        <v>34</v>
      </c>
      <c r="P1060" s="451" t="s">
        <v>2492</v>
      </c>
      <c r="Q1060" s="53" t="s">
        <v>269</v>
      </c>
      <c r="R1060" s="9" t="s">
        <v>270</v>
      </c>
      <c r="S1060" s="434" t="s">
        <v>77</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2355</v>
      </c>
      <c r="E1061" s="53"/>
      <c r="F1061" s="53" t="s">
        <v>519</v>
      </c>
      <c r="G1061" s="53"/>
      <c r="H1061" s="54">
        <v>109</v>
      </c>
      <c r="I1061" s="53" t="s">
        <v>46</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1" t="s">
        <v>2493</v>
      </c>
      <c r="Q1061" s="53" t="s">
        <v>269</v>
      </c>
      <c r="R1061" s="9" t="s">
        <v>270</v>
      </c>
      <c r="S1061" s="434" t="s">
        <v>77</v>
      </c>
      <c r="T1061" s="53"/>
    </row>
    <row r="1062" spans="1:20" ht="99.75">
      <c r="A1062" s="74" t="str">
        <f t="shared" si="218"/>
        <v>Research and Development</v>
      </c>
      <c r="B1062" s="74" t="str">
        <f t="shared" si="219"/>
        <v>Capital Cost Reduction</v>
      </c>
      <c r="C1062" s="74" t="str">
        <f t="shared" si="219"/>
        <v>RnD Transportation Capital Cost Perc Reduction</v>
      </c>
      <c r="D1062" s="53" t="s">
        <v>2356</v>
      </c>
      <c r="E1062" s="53"/>
      <c r="F1062" s="53" t="s">
        <v>520</v>
      </c>
      <c r="G1062" s="53"/>
      <c r="H1062" s="54">
        <v>110</v>
      </c>
      <c r="I1062" s="53" t="s">
        <v>46</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1" t="s">
        <v>2494</v>
      </c>
      <c r="Q1062" s="53" t="s">
        <v>269</v>
      </c>
      <c r="R1062" s="9" t="s">
        <v>270</v>
      </c>
      <c r="S1062" s="434" t="s">
        <v>77</v>
      </c>
      <c r="T1062" s="53"/>
    </row>
    <row r="1063" spans="1:20" ht="99.75">
      <c r="A1063" s="74" t="str">
        <f t="shared" si="218"/>
        <v>Research and Development</v>
      </c>
      <c r="B1063" s="74" t="str">
        <f t="shared" si="219"/>
        <v>Capital Cost Reduction</v>
      </c>
      <c r="C1063" s="74" t="str">
        <f t="shared" si="219"/>
        <v>RnD Transportation Capital Cost Perc Reduction</v>
      </c>
      <c r="D1063" s="53" t="s">
        <v>2357</v>
      </c>
      <c r="E1063" s="53"/>
      <c r="F1063" s="53" t="s">
        <v>521</v>
      </c>
      <c r="G1063" s="53"/>
      <c r="H1063" s="54">
        <v>111</v>
      </c>
      <c r="I1063" s="53" t="s">
        <v>46</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1" t="s">
        <v>2495</v>
      </c>
      <c r="Q1063" s="53" t="s">
        <v>269</v>
      </c>
      <c r="R1063" s="9" t="s">
        <v>270</v>
      </c>
      <c r="S1063" s="434" t="s">
        <v>77</v>
      </c>
      <c r="T1063" s="53"/>
    </row>
    <row r="1064" spans="1:20" ht="85.5">
      <c r="A1064" s="74" t="str">
        <f t="shared" si="218"/>
        <v>Research and Development</v>
      </c>
      <c r="B1064" s="74" t="str">
        <f t="shared" si="219"/>
        <v>Capital Cost Reduction</v>
      </c>
      <c r="C1064" s="74" t="str">
        <f t="shared" si="219"/>
        <v>RnD Transportation Capital Cost Perc Reduction</v>
      </c>
      <c r="D1064" s="53" t="s">
        <v>2358</v>
      </c>
      <c r="E1064" s="53"/>
      <c r="F1064" s="53" t="s">
        <v>522</v>
      </c>
      <c r="G1064" s="53"/>
      <c r="H1064" s="54">
        <v>112</v>
      </c>
      <c r="I1064" s="53" t="s">
        <v>46</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1" t="s">
        <v>2496</v>
      </c>
      <c r="Q1064" s="53" t="s">
        <v>269</v>
      </c>
      <c r="R1064" s="9" t="s">
        <v>270</v>
      </c>
      <c r="S1064" s="434" t="s">
        <v>77</v>
      </c>
      <c r="T1064" s="53"/>
    </row>
    <row r="1065" spans="1:20" ht="85.5">
      <c r="A1065" s="74" t="str">
        <f t="shared" si="218"/>
        <v>Research and Development</v>
      </c>
      <c r="B1065" s="74" t="str">
        <f t="shared" si="219"/>
        <v>Capital Cost Reduction</v>
      </c>
      <c r="C1065" s="74" t="str">
        <f t="shared" si="219"/>
        <v>RnD Transportation Capital Cost Perc Reduction</v>
      </c>
      <c r="D1065" s="53" t="s">
        <v>2848</v>
      </c>
      <c r="E1065" s="53"/>
      <c r="F1065" s="53" t="s">
        <v>3185</v>
      </c>
      <c r="G1065" s="53"/>
      <c r="H1065" s="54">
        <v>113</v>
      </c>
      <c r="I1065" s="53" t="s">
        <v>46</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1" t="s">
        <v>3187</v>
      </c>
      <c r="Q1065" s="53" t="s">
        <v>269</v>
      </c>
      <c r="R1065" s="9" t="s">
        <v>270</v>
      </c>
      <c r="S1065" s="434" t="s">
        <v>77</v>
      </c>
      <c r="T1065" s="53"/>
    </row>
    <row r="1066" spans="1:20" ht="85.5">
      <c r="A1066" s="74" t="str">
        <f t="shared" si="218"/>
        <v>Research and Development</v>
      </c>
      <c r="B1066" s="74" t="str">
        <f t="shared" si="219"/>
        <v>Capital Cost Reduction</v>
      </c>
      <c r="C1066" s="74" t="str">
        <f t="shared" si="219"/>
        <v>RnD Transportation Capital Cost Perc Reduction</v>
      </c>
      <c r="D1066" s="53" t="s">
        <v>2847</v>
      </c>
      <c r="E1066" s="53"/>
      <c r="F1066" s="53" t="s">
        <v>3186</v>
      </c>
      <c r="G1066" s="53"/>
      <c r="H1066" s="54">
        <v>523</v>
      </c>
      <c r="I1066" s="53" t="s">
        <v>46</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1" t="s">
        <v>3188</v>
      </c>
      <c r="Q1066" s="53" t="s">
        <v>269</v>
      </c>
      <c r="R1066" s="9" t="s">
        <v>270</v>
      </c>
      <c r="S1066" s="434" t="s">
        <v>77</v>
      </c>
      <c r="T1066" s="53"/>
    </row>
    <row r="1067" spans="1:20" s="2" customFormat="1" ht="114">
      <c r="A1067" s="344" t="s">
        <v>3013</v>
      </c>
      <c r="B1067" s="344" t="s">
        <v>3199</v>
      </c>
      <c r="C1067" s="344" t="s">
        <v>3200</v>
      </c>
      <c r="D1067" s="9"/>
      <c r="E1067" s="9"/>
      <c r="F1067" s="9"/>
      <c r="G1067" s="9"/>
      <c r="H1067" s="56">
        <v>525</v>
      </c>
      <c r="I1067" s="9" t="s">
        <v>46</v>
      </c>
      <c r="J1067" s="344" t="s">
        <v>3199</v>
      </c>
      <c r="K1067" s="62" t="s">
        <v>3205</v>
      </c>
      <c r="L1067" s="60">
        <v>0</v>
      </c>
      <c r="M1067" s="60">
        <v>1</v>
      </c>
      <c r="N1067" s="59">
        <v>0.01</v>
      </c>
      <c r="O1067" s="53" t="s">
        <v>36</v>
      </c>
      <c r="P1067" s="450" t="s">
        <v>3207</v>
      </c>
      <c r="Q1067" s="9" t="s">
        <v>3209</v>
      </c>
      <c r="R1067" s="9" t="s">
        <v>3208</v>
      </c>
      <c r="S1067" s="439" t="s">
        <v>3206</v>
      </c>
      <c r="T1067" s="9"/>
    </row>
    <row r="1068" spans="1:20" ht="85.5">
      <c r="A1068" s="343" t="s">
        <v>3013</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85.5">
      <c r="A1069" s="74" t="str">
        <f>A$1068</f>
        <v>Research and Development</v>
      </c>
      <c r="B1069" s="74" t="str">
        <f t="shared" ref="B1069:C1075" si="221">B$1068</f>
        <v>Fuel Use Reduction</v>
      </c>
      <c r="C1069" s="74" t="str">
        <f t="shared" si="221"/>
        <v>RnD Building Fuel Use Perc Reduction</v>
      </c>
      <c r="D1069" s="53" t="s">
        <v>122</v>
      </c>
      <c r="E1069" s="53"/>
      <c r="F1069" s="53" t="s">
        <v>349</v>
      </c>
      <c r="G1069" s="53"/>
      <c r="H1069" s="54">
        <v>115</v>
      </c>
      <c r="I1069" s="53" t="s">
        <v>46</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50" t="s">
        <v>2498</v>
      </c>
      <c r="Q1069" s="53" t="s">
        <v>269</v>
      </c>
      <c r="R1069" s="9" t="s">
        <v>270</v>
      </c>
      <c r="S1069" s="434" t="s">
        <v>77</v>
      </c>
      <c r="T1069" s="53"/>
    </row>
    <row r="1070" spans="1:20" ht="28.5">
      <c r="A1070" s="74" t="str">
        <f>A$1068</f>
        <v>Research and Development</v>
      </c>
      <c r="B1070" s="74" t="str">
        <f t="shared" si="221"/>
        <v>Fuel Use Reduction</v>
      </c>
      <c r="C1070" s="74" t="str">
        <f t="shared" si="221"/>
        <v>RnD Building Fuel Use Perc Reduction</v>
      </c>
      <c r="D1070" s="53" t="s">
        <v>123</v>
      </c>
      <c r="E1070" s="53"/>
      <c r="F1070" s="53" t="s">
        <v>350</v>
      </c>
      <c r="G1070" s="53"/>
      <c r="H1070" s="54">
        <v>750</v>
      </c>
      <c r="I1070" s="53" t="s">
        <v>47</v>
      </c>
      <c r="J1070" s="74" t="str">
        <f t="shared" si="222"/>
        <v>R&amp;D Fuel Use Reductions</v>
      </c>
      <c r="K1070" s="64" t="str">
        <f t="shared" si="223"/>
        <v>RnD building fuel use reduction</v>
      </c>
      <c r="L1070" s="64"/>
      <c r="M1070" s="64"/>
      <c r="N1070" s="64"/>
      <c r="O1070" s="55"/>
      <c r="P1070" s="450"/>
      <c r="Q1070" s="53"/>
      <c r="R1070" s="9"/>
      <c r="S1070" s="434"/>
      <c r="T1070" s="53"/>
    </row>
    <row r="1071" spans="1:20" ht="85.5">
      <c r="A1071" s="74" t="str">
        <f>A$1068</f>
        <v>Research and Development</v>
      </c>
      <c r="B1071" s="74" t="str">
        <f t="shared" si="221"/>
        <v>Fuel Use Reduction</v>
      </c>
      <c r="C1071" s="74" t="str">
        <f t="shared" si="221"/>
        <v>RnD Building Fuel Use Perc Reduction</v>
      </c>
      <c r="D1071" s="53" t="s">
        <v>124</v>
      </c>
      <c r="E1071" s="53"/>
      <c r="F1071" s="53" t="s">
        <v>351</v>
      </c>
      <c r="G1071" s="53"/>
      <c r="H1071" s="54">
        <v>117</v>
      </c>
      <c r="I1071" s="53" t="s">
        <v>46</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50" t="s">
        <v>2499</v>
      </c>
      <c r="Q1071" s="53" t="s">
        <v>269</v>
      </c>
      <c r="R1071" s="9" t="s">
        <v>270</v>
      </c>
      <c r="S1071" s="434" t="s">
        <v>77</v>
      </c>
      <c r="T1071" s="53"/>
    </row>
    <row r="1072" spans="1:20" ht="85.5">
      <c r="A1072" s="74" t="str">
        <f>A$1068</f>
        <v>Research and Development</v>
      </c>
      <c r="B1072" s="74" t="str">
        <f t="shared" si="221"/>
        <v>Fuel Use Reduction</v>
      </c>
      <c r="C1072" s="74" t="str">
        <f t="shared" si="221"/>
        <v>RnD Building Fuel Use Perc Reduction</v>
      </c>
      <c r="D1072" s="53" t="s">
        <v>125</v>
      </c>
      <c r="E1072" s="53"/>
      <c r="F1072" s="53" t="s">
        <v>352</v>
      </c>
      <c r="G1072" s="53"/>
      <c r="H1072" s="54">
        <v>118</v>
      </c>
      <c r="I1072" s="53" t="s">
        <v>46</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50" t="s">
        <v>2500</v>
      </c>
      <c r="Q1072" s="53" t="s">
        <v>269</v>
      </c>
      <c r="R1072" s="9" t="s">
        <v>270</v>
      </c>
      <c r="S1072" s="434" t="s">
        <v>77</v>
      </c>
      <c r="T1072" s="53"/>
    </row>
    <row r="1073" spans="1:20" ht="85.5">
      <c r="A1073" s="74" t="str">
        <f>A$1068</f>
        <v>Research and Development</v>
      </c>
      <c r="B1073" s="74" t="str">
        <f t="shared" si="221"/>
        <v>Fuel Use Reduction</v>
      </c>
      <c r="C1073" s="74" t="str">
        <f t="shared" si="221"/>
        <v>RnD Building Fuel Use Perc Reduction</v>
      </c>
      <c r="D1073" s="53" t="s">
        <v>126</v>
      </c>
      <c r="E1073" s="53"/>
      <c r="F1073" s="53" t="s">
        <v>353</v>
      </c>
      <c r="G1073" s="53"/>
      <c r="H1073" s="54">
        <v>119</v>
      </c>
      <c r="I1073" s="53" t="s">
        <v>46</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50" t="s">
        <v>2501</v>
      </c>
      <c r="Q1073" s="53" t="s">
        <v>269</v>
      </c>
      <c r="R1073" s="9" t="s">
        <v>270</v>
      </c>
      <c r="S1073" s="434" t="s">
        <v>77</v>
      </c>
      <c r="T1073" s="53"/>
    </row>
    <row r="1074" spans="1:20" ht="99.75">
      <c r="A1074" s="343" t="s">
        <v>3013</v>
      </c>
      <c r="B1074" s="74" t="str">
        <f t="shared" si="221"/>
        <v>Fuel Use Reduction</v>
      </c>
      <c r="C1074" s="343" t="s">
        <v>320</v>
      </c>
      <c r="D1074" s="53"/>
      <c r="E1074" s="53"/>
      <c r="F1074" s="53" t="s">
        <v>29</v>
      </c>
      <c r="G1074" s="53"/>
      <c r="H1074" s="54">
        <v>120</v>
      </c>
      <c r="I1074" s="53" t="s">
        <v>46</v>
      </c>
      <c r="J1074" s="74" t="str">
        <f t="shared" si="222"/>
        <v>R&amp;D Fuel Use Reductions</v>
      </c>
      <c r="K1074" s="76" t="s">
        <v>2378</v>
      </c>
      <c r="L1074" s="60">
        <v>0</v>
      </c>
      <c r="M1074" s="60">
        <v>0.4</v>
      </c>
      <c r="N1074" s="59">
        <v>0.01</v>
      </c>
      <c r="O1074" s="53" t="s">
        <v>35</v>
      </c>
      <c r="P1074" s="450" t="s">
        <v>2502</v>
      </c>
      <c r="Q1074" s="53" t="s">
        <v>269</v>
      </c>
      <c r="R1074" s="9" t="s">
        <v>270</v>
      </c>
      <c r="S1074" s="434" t="s">
        <v>77</v>
      </c>
      <c r="T1074" s="53"/>
    </row>
    <row r="1075" spans="1:20" ht="85.5">
      <c r="A1075" s="343" t="s">
        <v>3013</v>
      </c>
      <c r="B1075" s="74" t="str">
        <f t="shared" si="221"/>
        <v>Fuel Use Reduction</v>
      </c>
      <c r="C1075" s="343" t="s">
        <v>321</v>
      </c>
      <c r="D1075" s="53" t="s">
        <v>489</v>
      </c>
      <c r="E1075" s="53"/>
      <c r="F1075" s="9" t="s">
        <v>492</v>
      </c>
      <c r="G1075" s="53"/>
      <c r="H1075" s="54">
        <v>121</v>
      </c>
      <c r="I1075" s="53" t="s">
        <v>46</v>
      </c>
      <c r="J1075" s="74" t="str">
        <f t="shared" si="222"/>
        <v>R&amp;D Fuel Use Reductions</v>
      </c>
      <c r="K1075" s="76" t="s">
        <v>2377</v>
      </c>
      <c r="L1075" s="60">
        <v>0</v>
      </c>
      <c r="M1075" s="60">
        <v>0.4</v>
      </c>
      <c r="N1075" s="59">
        <v>0.01</v>
      </c>
      <c r="O1075" s="53" t="s">
        <v>35</v>
      </c>
      <c r="P1075" s="450" t="s">
        <v>2503</v>
      </c>
      <c r="Q1075" s="53" t="s">
        <v>269</v>
      </c>
      <c r="R1075" s="9" t="s">
        <v>270</v>
      </c>
      <c r="S1075" s="434" t="s">
        <v>77</v>
      </c>
      <c r="T1075" s="53"/>
    </row>
    <row r="1076" spans="1:20" ht="85.5">
      <c r="A1076" s="74" t="str">
        <f>A$1075</f>
        <v>Research and Development</v>
      </c>
      <c r="B1076" s="74" t="str">
        <f t="shared" ref="B1076:C1086" si="224">B$1075</f>
        <v>Fuel Use Reduction</v>
      </c>
      <c r="C1076" s="74" t="str">
        <f t="shared" si="224"/>
        <v>RnD Electricity Fuel Use Perc Reduction</v>
      </c>
      <c r="D1076" s="9" t="s">
        <v>335</v>
      </c>
      <c r="E1076" s="55"/>
      <c r="F1076" s="9" t="s">
        <v>2366</v>
      </c>
      <c r="G1076" s="53"/>
      <c r="H1076" s="54">
        <v>122</v>
      </c>
      <c r="I1076" s="53" t="s">
        <v>46</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50" t="s">
        <v>2504</v>
      </c>
      <c r="Q1076" s="53" t="s">
        <v>269</v>
      </c>
      <c r="R1076" s="9" t="s">
        <v>270</v>
      </c>
      <c r="S1076" s="434" t="s">
        <v>77</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80</v>
      </c>
      <c r="E1077" s="55"/>
      <c r="F1077" s="9" t="s">
        <v>354</v>
      </c>
      <c r="G1077" s="53"/>
      <c r="H1077" s="54">
        <v>123</v>
      </c>
      <c r="I1077" s="53" t="s">
        <v>46</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50" t="s">
        <v>2505</v>
      </c>
      <c r="Q1077" s="53" t="s">
        <v>269</v>
      </c>
      <c r="R1077" s="9" t="s">
        <v>270</v>
      </c>
      <c r="S1077" s="434" t="s">
        <v>77</v>
      </c>
      <c r="T1077" s="53"/>
    </row>
    <row r="1078" spans="1:20" ht="28.5">
      <c r="A1078" s="74" t="str">
        <f t="shared" si="226"/>
        <v>Research and Development</v>
      </c>
      <c r="B1078" s="74" t="str">
        <f t="shared" si="224"/>
        <v>Fuel Use Reduction</v>
      </c>
      <c r="C1078" s="74" t="str">
        <f t="shared" si="224"/>
        <v>RnD Electricity Fuel Use Perc Reduction</v>
      </c>
      <c r="D1078" s="9" t="s">
        <v>81</v>
      </c>
      <c r="E1078" s="55"/>
      <c r="F1078" s="9" t="s">
        <v>355</v>
      </c>
      <c r="G1078" s="53"/>
      <c r="H1078" s="54">
        <v>751</v>
      </c>
      <c r="I1078" s="53" t="s">
        <v>47</v>
      </c>
      <c r="J1078" s="74" t="str">
        <f t="shared" si="222"/>
        <v>R&amp;D Fuel Use Reductions</v>
      </c>
      <c r="K1078" s="64" t="str">
        <f t="shared" si="225"/>
        <v>RnD electricity fuel use reduction</v>
      </c>
      <c r="L1078" s="64"/>
      <c r="M1078" s="64"/>
      <c r="N1078" s="64"/>
      <c r="O1078" s="55"/>
      <c r="P1078" s="450"/>
      <c r="Q1078" s="53"/>
      <c r="R1078" s="9"/>
      <c r="S1078" s="434"/>
      <c r="T1078" s="53"/>
    </row>
    <row r="1079" spans="1:20" ht="28.5">
      <c r="A1079" s="74" t="str">
        <f t="shared" si="226"/>
        <v>Research and Development</v>
      </c>
      <c r="B1079" s="74" t="str">
        <f t="shared" si="224"/>
        <v>Fuel Use Reduction</v>
      </c>
      <c r="C1079" s="74" t="str">
        <f t="shared" si="224"/>
        <v>RnD Electricity Fuel Use Perc Reduction</v>
      </c>
      <c r="D1079" s="9" t="s">
        <v>490</v>
      </c>
      <c r="E1079" s="55"/>
      <c r="F1079" s="9" t="s">
        <v>494</v>
      </c>
      <c r="G1079" s="53"/>
      <c r="H1079" s="54">
        <v>752</v>
      </c>
      <c r="I1079" s="53" t="s">
        <v>47</v>
      </c>
      <c r="J1079" s="74" t="str">
        <f t="shared" si="222"/>
        <v>R&amp;D Fuel Use Reductions</v>
      </c>
      <c r="K1079" s="64" t="str">
        <f t="shared" si="225"/>
        <v>RnD electricity fuel use reduction</v>
      </c>
      <c r="L1079" s="64"/>
      <c r="M1079" s="64"/>
      <c r="N1079" s="64"/>
      <c r="O1079" s="55"/>
      <c r="P1079" s="450"/>
      <c r="Q1079" s="53"/>
      <c r="R1079" s="9"/>
      <c r="S1079" s="434"/>
      <c r="T1079" s="53"/>
    </row>
    <row r="1080" spans="1:20" ht="28.5">
      <c r="A1080" s="74" t="str">
        <f t="shared" si="226"/>
        <v>Research and Development</v>
      </c>
      <c r="B1080" s="74" t="str">
        <f t="shared" si="224"/>
        <v>Fuel Use Reduction</v>
      </c>
      <c r="C1080" s="74" t="str">
        <f t="shared" si="224"/>
        <v>RnD Electricity Fuel Use Perc Reduction</v>
      </c>
      <c r="D1080" s="9" t="s">
        <v>82</v>
      </c>
      <c r="E1080" s="55"/>
      <c r="F1080" s="9" t="s">
        <v>356</v>
      </c>
      <c r="G1080" s="53"/>
      <c r="H1080" s="54">
        <v>753</v>
      </c>
      <c r="I1080" s="53" t="s">
        <v>47</v>
      </c>
      <c r="J1080" s="74" t="str">
        <f t="shared" si="222"/>
        <v>R&amp;D Fuel Use Reductions</v>
      </c>
      <c r="K1080" s="64" t="str">
        <f t="shared" si="225"/>
        <v>RnD electricity fuel use reduction</v>
      </c>
      <c r="L1080" s="64"/>
      <c r="M1080" s="64"/>
      <c r="N1080" s="64"/>
      <c r="O1080" s="55"/>
      <c r="P1080" s="450"/>
      <c r="Q1080" s="53"/>
      <c r="R1080" s="9"/>
      <c r="S1080" s="434"/>
      <c r="T1080" s="53"/>
    </row>
    <row r="1081" spans="1:20" ht="28.5">
      <c r="A1081" s="74" t="str">
        <f t="shared" si="226"/>
        <v>Research and Development</v>
      </c>
      <c r="B1081" s="74" t="str">
        <f t="shared" si="224"/>
        <v>Fuel Use Reduction</v>
      </c>
      <c r="C1081" s="74" t="str">
        <f t="shared" si="224"/>
        <v>RnD Electricity Fuel Use Perc Reduction</v>
      </c>
      <c r="D1081" s="9" t="s">
        <v>83</v>
      </c>
      <c r="E1081" s="55"/>
      <c r="F1081" s="9" t="s">
        <v>357</v>
      </c>
      <c r="G1081" s="53"/>
      <c r="H1081" s="54">
        <v>754</v>
      </c>
      <c r="I1081" s="53" t="s">
        <v>47</v>
      </c>
      <c r="J1081" s="74" t="str">
        <f t="shared" si="222"/>
        <v>R&amp;D Fuel Use Reductions</v>
      </c>
      <c r="K1081" s="64" t="str">
        <f t="shared" si="225"/>
        <v>RnD electricity fuel use reduction</v>
      </c>
      <c r="L1081" s="64"/>
      <c r="M1081" s="64"/>
      <c r="N1081" s="64"/>
      <c r="O1081" s="55"/>
      <c r="P1081" s="450"/>
      <c r="Q1081" s="53"/>
      <c r="R1081" s="9"/>
      <c r="S1081" s="434"/>
      <c r="T1081" s="53"/>
    </row>
    <row r="1082" spans="1:20" ht="85.5">
      <c r="A1082" s="74" t="str">
        <f t="shared" si="226"/>
        <v>Research and Development</v>
      </c>
      <c r="B1082" s="74" t="str">
        <f t="shared" si="224"/>
        <v>Fuel Use Reduction</v>
      </c>
      <c r="C1082" s="74" t="str">
        <f t="shared" si="224"/>
        <v>RnD Electricity Fuel Use Perc Reduction</v>
      </c>
      <c r="D1082" s="9" t="s">
        <v>84</v>
      </c>
      <c r="E1082" s="55"/>
      <c r="F1082" s="9" t="s">
        <v>358</v>
      </c>
      <c r="G1082" s="53"/>
      <c r="H1082" s="54">
        <v>124</v>
      </c>
      <c r="I1082" s="53" t="s">
        <v>46</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50" t="s">
        <v>2506</v>
      </c>
      <c r="Q1082" s="53" t="s">
        <v>269</v>
      </c>
      <c r="R1082" s="9" t="s">
        <v>270</v>
      </c>
      <c r="S1082" s="434" t="s">
        <v>77</v>
      </c>
      <c r="T1082" s="53"/>
    </row>
    <row r="1083" spans="1:20" ht="85.5">
      <c r="A1083" s="74" t="str">
        <f>A$1075</f>
        <v>Research and Development</v>
      </c>
      <c r="B1083" s="74" t="str">
        <f t="shared" si="224"/>
        <v>Fuel Use Reduction</v>
      </c>
      <c r="C1083" s="74" t="str">
        <f t="shared" si="224"/>
        <v>RnD Electricity Fuel Use Perc Reduction</v>
      </c>
      <c r="D1083" s="9" t="s">
        <v>338</v>
      </c>
      <c r="E1083" s="55"/>
      <c r="F1083" s="9" t="s">
        <v>2367</v>
      </c>
      <c r="G1083" s="53"/>
      <c r="H1083" s="54">
        <v>193</v>
      </c>
      <c r="I1083" s="53" t="s">
        <v>46</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50" t="s">
        <v>2507</v>
      </c>
      <c r="Q1083" s="53" t="s">
        <v>269</v>
      </c>
      <c r="R1083" s="9" t="s">
        <v>270</v>
      </c>
      <c r="S1083" s="434" t="s">
        <v>77</v>
      </c>
      <c r="T1083" s="53"/>
    </row>
    <row r="1084" spans="1:20" ht="85.5">
      <c r="A1084" s="74" t="str">
        <f t="shared" si="226"/>
        <v>Research and Development</v>
      </c>
      <c r="B1084" s="74" t="str">
        <f t="shared" si="226"/>
        <v>Fuel Use Reduction</v>
      </c>
      <c r="C1084" s="74" t="str">
        <f t="shared" si="226"/>
        <v>RnD Electricity Fuel Use Perc Reduction</v>
      </c>
      <c r="D1084" s="9" t="s">
        <v>486</v>
      </c>
      <c r="E1084" s="55"/>
      <c r="F1084" s="9" t="s">
        <v>487</v>
      </c>
      <c r="G1084" s="53"/>
      <c r="H1084" s="54">
        <v>181</v>
      </c>
      <c r="I1084" s="53" t="s">
        <v>46</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50" t="s">
        <v>2508</v>
      </c>
      <c r="Q1084" s="53" t="s">
        <v>269</v>
      </c>
      <c r="R1084" s="9" t="s">
        <v>270</v>
      </c>
      <c r="S1084" s="434" t="s">
        <v>77</v>
      </c>
      <c r="T1084" s="53"/>
    </row>
    <row r="1085" spans="1:20" ht="28.5">
      <c r="A1085" s="74" t="str">
        <f t="shared" si="226"/>
        <v>Research and Development</v>
      </c>
      <c r="B1085" s="74" t="str">
        <f t="shared" si="226"/>
        <v>Fuel Use Reduction</v>
      </c>
      <c r="C1085" s="74" t="str">
        <f t="shared" si="226"/>
        <v>RnD Electricity Fuel Use Perc Reduction</v>
      </c>
      <c r="D1085" s="9" t="s">
        <v>495</v>
      </c>
      <c r="E1085" s="55"/>
      <c r="F1085" s="9" t="s">
        <v>497</v>
      </c>
      <c r="G1085" s="53"/>
      <c r="H1085" s="54">
        <v>755</v>
      </c>
      <c r="I1085" s="53" t="s">
        <v>47</v>
      </c>
      <c r="J1085" s="74" t="str">
        <f t="shared" si="222"/>
        <v>R&amp;D Fuel Use Reductions</v>
      </c>
      <c r="K1085" s="64" t="str">
        <f t="shared" si="227"/>
        <v>RnD electricity fuel use reduction</v>
      </c>
      <c r="L1085" s="64"/>
      <c r="M1085" s="64"/>
      <c r="N1085" s="64"/>
      <c r="O1085" s="55"/>
      <c r="P1085" s="450"/>
      <c r="Q1085" s="53"/>
      <c r="R1085" s="9"/>
      <c r="S1085" s="434"/>
      <c r="T1085" s="53"/>
    </row>
    <row r="1086" spans="1:20" ht="99.75">
      <c r="A1086" s="343" t="s">
        <v>3013</v>
      </c>
      <c r="B1086" s="74" t="str">
        <f t="shared" si="224"/>
        <v>Fuel Use Reduction</v>
      </c>
      <c r="C1086" s="343" t="s">
        <v>322</v>
      </c>
      <c r="D1086" s="342" t="s">
        <v>3580</v>
      </c>
      <c r="E1086" s="53"/>
      <c r="F1086" s="9" t="s">
        <v>3622</v>
      </c>
      <c r="G1086" s="53"/>
      <c r="H1086" s="54">
        <v>1487</v>
      </c>
      <c r="I1086" s="53" t="s">
        <v>46</v>
      </c>
      <c r="J1086" s="74" t="str">
        <f t="shared" si="222"/>
        <v>R&amp;D Fuel Use Reductions</v>
      </c>
      <c r="K1086" s="76" t="s">
        <v>2376</v>
      </c>
      <c r="L1086" s="60">
        <v>0</v>
      </c>
      <c r="M1086" s="60">
        <v>0.4</v>
      </c>
      <c r="N1086" s="59">
        <v>0.01</v>
      </c>
      <c r="O1086" s="53" t="s">
        <v>35</v>
      </c>
      <c r="P1086" s="450" t="s">
        <v>3646</v>
      </c>
      <c r="Q1086" s="53" t="s">
        <v>269</v>
      </c>
      <c r="R1086" s="9" t="s">
        <v>270</v>
      </c>
      <c r="S1086" s="434" t="s">
        <v>77</v>
      </c>
      <c r="T1086" s="53"/>
    </row>
    <row r="1087" spans="1:20" ht="99.75">
      <c r="A1087" s="74" t="str">
        <f>A$1086</f>
        <v>Research and Development</v>
      </c>
      <c r="B1087" s="74" t="str">
        <f t="shared" ref="B1087:C1111" si="229">B$1086</f>
        <v>Fuel Use Reduction</v>
      </c>
      <c r="C1087" s="74" t="str">
        <f t="shared" si="229"/>
        <v>RnD Industry Fuel Use Perc Reduction</v>
      </c>
      <c r="D1087" s="342" t="s">
        <v>3581</v>
      </c>
      <c r="E1087" s="53"/>
      <c r="F1087" s="9" t="s">
        <v>3623</v>
      </c>
      <c r="G1087" s="53"/>
      <c r="H1087" s="54">
        <v>1488</v>
      </c>
      <c r="I1087" s="53" t="s">
        <v>46</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5"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2" t="s">
        <v>3582</v>
      </c>
      <c r="E1088" s="53"/>
      <c r="F1088" s="9" t="s">
        <v>3624</v>
      </c>
      <c r="G1088" s="53"/>
      <c r="H1088" s="54">
        <v>1489</v>
      </c>
      <c r="I1088" s="53" t="s">
        <v>46</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5"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2" t="s">
        <v>3583</v>
      </c>
      <c r="E1089" s="53"/>
      <c r="F1089" s="9" t="s">
        <v>3625</v>
      </c>
      <c r="G1089" s="53"/>
      <c r="H1089" s="54">
        <v>1490</v>
      </c>
      <c r="I1089" s="53" t="s">
        <v>46</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5"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2" t="s">
        <v>3584</v>
      </c>
      <c r="E1090" s="53"/>
      <c r="F1090" s="9" t="s">
        <v>3626</v>
      </c>
      <c r="G1090" s="53"/>
      <c r="H1090" s="54">
        <v>1491</v>
      </c>
      <c r="I1090" s="53" t="s">
        <v>46</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5"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2" t="s">
        <v>3585</v>
      </c>
      <c r="E1091" s="53"/>
      <c r="F1091" s="9" t="s">
        <v>3627</v>
      </c>
      <c r="G1091" s="53"/>
      <c r="H1091" s="54">
        <v>1492</v>
      </c>
      <c r="I1091" s="53" t="s">
        <v>46</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5"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2" t="s">
        <v>3586</v>
      </c>
      <c r="E1092" s="53"/>
      <c r="F1092" s="9" t="s">
        <v>3628</v>
      </c>
      <c r="G1092" s="53"/>
      <c r="H1092" s="54">
        <v>1493</v>
      </c>
      <c r="I1092" s="53" t="s">
        <v>46</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5"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2" t="s">
        <v>3587</v>
      </c>
      <c r="E1093" s="53"/>
      <c r="F1093" s="9" t="s">
        <v>3629</v>
      </c>
      <c r="G1093" s="53"/>
      <c r="H1093" s="54">
        <v>1494</v>
      </c>
      <c r="I1093" s="53" t="s">
        <v>46</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5"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2" t="s">
        <v>3588</v>
      </c>
      <c r="E1094" s="53"/>
      <c r="F1094" s="9" t="s">
        <v>3630</v>
      </c>
      <c r="G1094" s="53"/>
      <c r="H1094" s="54">
        <v>1495</v>
      </c>
      <c r="I1094" s="53" t="s">
        <v>46</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5"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2" t="s">
        <v>3589</v>
      </c>
      <c r="E1095" s="53"/>
      <c r="F1095" s="9" t="s">
        <v>360</v>
      </c>
      <c r="G1095" s="53"/>
      <c r="H1095" s="54">
        <v>1496</v>
      </c>
      <c r="I1095" s="53" t="s">
        <v>46</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5"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2" t="s">
        <v>3590</v>
      </c>
      <c r="E1096" s="53"/>
      <c r="F1096" s="9" t="s">
        <v>3631</v>
      </c>
      <c r="G1096" s="53"/>
      <c r="H1096" s="54">
        <v>1497</v>
      </c>
      <c r="I1096" s="53" t="s">
        <v>46</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5"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2" t="s">
        <v>3591</v>
      </c>
      <c r="E1097" s="53"/>
      <c r="F1097" s="9" t="s">
        <v>3632</v>
      </c>
      <c r="G1097" s="53"/>
      <c r="H1097" s="54">
        <v>1498</v>
      </c>
      <c r="I1097" s="53" t="s">
        <v>46</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5"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2" t="s">
        <v>3592</v>
      </c>
      <c r="E1098" s="53"/>
      <c r="F1098" s="9" t="s">
        <v>3633</v>
      </c>
      <c r="G1098" s="53"/>
      <c r="H1098" s="54">
        <v>1499</v>
      </c>
      <c r="I1098" s="53" t="s">
        <v>46</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5"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2" t="s">
        <v>3593</v>
      </c>
      <c r="E1099" s="53"/>
      <c r="F1099" s="9" t="s">
        <v>359</v>
      </c>
      <c r="G1099" s="53"/>
      <c r="H1099" s="54">
        <v>1500</v>
      </c>
      <c r="I1099" s="53" t="s">
        <v>46</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5"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2" t="s">
        <v>3594</v>
      </c>
      <c r="E1100" s="53"/>
      <c r="F1100" s="9" t="s">
        <v>3634</v>
      </c>
      <c r="G1100" s="53"/>
      <c r="H1100" s="54">
        <v>1501</v>
      </c>
      <c r="I1100" s="53" t="s">
        <v>46</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5"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2" t="s">
        <v>3595</v>
      </c>
      <c r="E1101" s="53"/>
      <c r="F1101" s="9" t="s">
        <v>3635</v>
      </c>
      <c r="G1101" s="53"/>
      <c r="H1101" s="54">
        <v>1502</v>
      </c>
      <c r="I1101" s="53" t="s">
        <v>46</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5"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2" t="s">
        <v>3596</v>
      </c>
      <c r="E1102" s="53"/>
      <c r="F1102" s="9" t="s">
        <v>3636</v>
      </c>
      <c r="G1102" s="53"/>
      <c r="H1102" s="54">
        <v>1503</v>
      </c>
      <c r="I1102" s="53" t="s">
        <v>46</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5"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2" t="s">
        <v>3597</v>
      </c>
      <c r="E1103" s="53"/>
      <c r="F1103" s="9" t="s">
        <v>3637</v>
      </c>
      <c r="G1103" s="53"/>
      <c r="H1103" s="54">
        <v>1504</v>
      </c>
      <c r="I1103" s="53" t="s">
        <v>46</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5"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2" t="s">
        <v>3598</v>
      </c>
      <c r="E1104" s="53"/>
      <c r="F1104" s="9" t="s">
        <v>3638</v>
      </c>
      <c r="G1104" s="53"/>
      <c r="H1104" s="54">
        <v>1505</v>
      </c>
      <c r="I1104" s="53" t="s">
        <v>46</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5"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2" t="s">
        <v>3599</v>
      </c>
      <c r="E1105" s="53"/>
      <c r="F1105" s="9" t="s">
        <v>3639</v>
      </c>
      <c r="G1105" s="53"/>
      <c r="H1105" s="54">
        <v>1506</v>
      </c>
      <c r="I1105" s="53" t="s">
        <v>46</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5"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2" t="s">
        <v>3600</v>
      </c>
      <c r="E1106" s="53"/>
      <c r="F1106" s="9" t="s">
        <v>3640</v>
      </c>
      <c r="G1106" s="53"/>
      <c r="H1106" s="54">
        <v>1507</v>
      </c>
      <c r="I1106" s="53" t="s">
        <v>46</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5"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2" t="s">
        <v>3601</v>
      </c>
      <c r="E1107" s="53"/>
      <c r="F1107" s="9" t="s">
        <v>3641</v>
      </c>
      <c r="G1107" s="53"/>
      <c r="H1107" s="54">
        <v>1508</v>
      </c>
      <c r="I1107" s="53" t="s">
        <v>46</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5"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2" t="s">
        <v>3602</v>
      </c>
      <c r="E1108" s="53"/>
      <c r="F1108" s="9" t="s">
        <v>3642</v>
      </c>
      <c r="G1108" s="53"/>
      <c r="H1108" s="54">
        <v>1509</v>
      </c>
      <c r="I1108" s="53" t="s">
        <v>46</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5"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2" t="s">
        <v>3603</v>
      </c>
      <c r="E1109" s="53"/>
      <c r="F1109" s="9" t="s">
        <v>3643</v>
      </c>
      <c r="G1109" s="53"/>
      <c r="H1109" s="54">
        <v>1510</v>
      </c>
      <c r="I1109" s="53" t="s">
        <v>46</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5"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2" t="s">
        <v>3604</v>
      </c>
      <c r="E1110" s="53"/>
      <c r="F1110" s="9" t="s">
        <v>3644</v>
      </c>
      <c r="G1110" s="53"/>
      <c r="H1110" s="54">
        <v>1511</v>
      </c>
      <c r="I1110" s="53" t="s">
        <v>46</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5" t="str">
        <f t="shared" si="232"/>
        <v>research-and-development.html</v>
      </c>
      <c r="S1110" s="55" t="str">
        <f t="shared" si="232"/>
        <v>none</v>
      </c>
      <c r="T1110" s="53"/>
    </row>
    <row r="1111" spans="1:20" ht="85.5">
      <c r="A1111" s="343" t="s">
        <v>3013</v>
      </c>
      <c r="B1111" s="74" t="str">
        <f t="shared" si="229"/>
        <v>Fuel Use Reduction</v>
      </c>
      <c r="C1111" s="343" t="s">
        <v>323</v>
      </c>
      <c r="D1111" s="53" t="s">
        <v>2354</v>
      </c>
      <c r="E1111" s="53"/>
      <c r="F1111" s="53" t="s">
        <v>518</v>
      </c>
      <c r="G1111" s="53"/>
      <c r="H1111" s="54">
        <v>133</v>
      </c>
      <c r="I1111" s="53" t="s">
        <v>46</v>
      </c>
      <c r="J1111" s="74" t="str">
        <f t="shared" si="222"/>
        <v>R&amp;D Fuel Use Reductions</v>
      </c>
      <c r="K1111" s="76" t="s">
        <v>2375</v>
      </c>
      <c r="L1111" s="60">
        <v>0</v>
      </c>
      <c r="M1111" s="60">
        <v>0.4</v>
      </c>
      <c r="N1111" s="59">
        <v>0.01</v>
      </c>
      <c r="O1111" s="53" t="s">
        <v>35</v>
      </c>
      <c r="P1111" s="450" t="s">
        <v>2509</v>
      </c>
      <c r="Q1111" s="53" t="s">
        <v>269</v>
      </c>
      <c r="R1111" s="9" t="s">
        <v>270</v>
      </c>
      <c r="S1111" s="434" t="s">
        <v>77</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2355</v>
      </c>
      <c r="E1112" s="53"/>
      <c r="F1112" s="53" t="s">
        <v>519</v>
      </c>
      <c r="G1112" s="53"/>
      <c r="H1112" s="54">
        <v>134</v>
      </c>
      <c r="I1112" s="53" t="s">
        <v>46</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50" t="s">
        <v>2510</v>
      </c>
      <c r="Q1112" s="53" t="s">
        <v>269</v>
      </c>
      <c r="R1112" s="9" t="s">
        <v>270</v>
      </c>
      <c r="S1112" s="434" t="s">
        <v>77</v>
      </c>
      <c r="T1112" s="53"/>
    </row>
    <row r="1113" spans="1:20" ht="99.75">
      <c r="A1113" s="74" t="str">
        <f t="shared" si="233"/>
        <v>Research and Development</v>
      </c>
      <c r="B1113" s="74" t="str">
        <f t="shared" si="234"/>
        <v>Fuel Use Reduction</v>
      </c>
      <c r="C1113" s="74" t="str">
        <f t="shared" si="234"/>
        <v>RnD Transportation Fuel Use Perc Reduction</v>
      </c>
      <c r="D1113" s="53" t="s">
        <v>2356</v>
      </c>
      <c r="E1113" s="53"/>
      <c r="F1113" s="53" t="s">
        <v>520</v>
      </c>
      <c r="G1113" s="53"/>
      <c r="H1113" s="54">
        <v>135</v>
      </c>
      <c r="I1113" s="53" t="s">
        <v>46</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50" t="s">
        <v>2511</v>
      </c>
      <c r="Q1113" s="53" t="s">
        <v>269</v>
      </c>
      <c r="R1113" s="9" t="s">
        <v>270</v>
      </c>
      <c r="S1113" s="434" t="s">
        <v>77</v>
      </c>
      <c r="T1113" s="53"/>
    </row>
    <row r="1114" spans="1:20" ht="99.75">
      <c r="A1114" s="74" t="str">
        <f t="shared" si="233"/>
        <v>Research and Development</v>
      </c>
      <c r="B1114" s="74" t="str">
        <f t="shared" si="234"/>
        <v>Fuel Use Reduction</v>
      </c>
      <c r="C1114" s="74" t="str">
        <f t="shared" si="234"/>
        <v>RnD Transportation Fuel Use Perc Reduction</v>
      </c>
      <c r="D1114" s="53" t="s">
        <v>2357</v>
      </c>
      <c r="E1114" s="53"/>
      <c r="F1114" s="53" t="s">
        <v>521</v>
      </c>
      <c r="G1114" s="53"/>
      <c r="H1114" s="54">
        <v>136</v>
      </c>
      <c r="I1114" s="53" t="s">
        <v>46</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50" t="s">
        <v>2512</v>
      </c>
      <c r="Q1114" s="53" t="s">
        <v>269</v>
      </c>
      <c r="R1114" s="9" t="s">
        <v>270</v>
      </c>
      <c r="S1114" s="434" t="s">
        <v>77</v>
      </c>
      <c r="T1114" s="53"/>
    </row>
    <row r="1115" spans="1:20" ht="85.5">
      <c r="A1115" s="74" t="str">
        <f t="shared" si="233"/>
        <v>Research and Development</v>
      </c>
      <c r="B1115" s="74" t="str">
        <f t="shared" si="234"/>
        <v>Fuel Use Reduction</v>
      </c>
      <c r="C1115" s="74" t="str">
        <f t="shared" si="234"/>
        <v>RnD Transportation Fuel Use Perc Reduction</v>
      </c>
      <c r="D1115" s="53" t="s">
        <v>2358</v>
      </c>
      <c r="E1115" s="53"/>
      <c r="F1115" s="53" t="s">
        <v>522</v>
      </c>
      <c r="G1115" s="53"/>
      <c r="H1115" s="54">
        <v>137</v>
      </c>
      <c r="I1115" s="53" t="s">
        <v>46</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50" t="s">
        <v>2513</v>
      </c>
      <c r="Q1115" s="53" t="s">
        <v>269</v>
      </c>
      <c r="R1115" s="9" t="s">
        <v>270</v>
      </c>
      <c r="S1115" s="434" t="s">
        <v>77</v>
      </c>
      <c r="T1115" s="53"/>
    </row>
    <row r="1116" spans="1:20" ht="85.5">
      <c r="A1116" s="74" t="str">
        <f t="shared" si="233"/>
        <v>Research and Development</v>
      </c>
      <c r="B1116" s="74" t="str">
        <f t="shared" si="234"/>
        <v>Fuel Use Reduction</v>
      </c>
      <c r="C1116" s="74" t="str">
        <f t="shared" si="234"/>
        <v>RnD Transportation Fuel Use Perc Reduction</v>
      </c>
      <c r="D1116" s="53" t="s">
        <v>2848</v>
      </c>
      <c r="E1116" s="53"/>
      <c r="F1116" s="53" t="s">
        <v>3185</v>
      </c>
      <c r="G1116" s="53"/>
      <c r="H1116" s="54">
        <v>138</v>
      </c>
      <c r="I1116" s="53" t="s">
        <v>46</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50" t="s">
        <v>3189</v>
      </c>
      <c r="Q1116" s="53" t="s">
        <v>269</v>
      </c>
      <c r="R1116" s="9" t="s">
        <v>270</v>
      </c>
      <c r="S1116" s="434" t="s">
        <v>77</v>
      </c>
      <c r="T1116" s="53"/>
    </row>
    <row r="1117" spans="1:20" ht="85.5">
      <c r="A1117" s="74" t="str">
        <f t="shared" si="233"/>
        <v>Research and Development</v>
      </c>
      <c r="B1117" s="74" t="str">
        <f t="shared" si="234"/>
        <v>Fuel Use Reduction</v>
      </c>
      <c r="C1117" s="74" t="str">
        <f t="shared" si="234"/>
        <v>RnD Transportation Fuel Use Perc Reduction</v>
      </c>
      <c r="D1117" s="53" t="s">
        <v>2847</v>
      </c>
      <c r="E1117" s="53"/>
      <c r="F1117" s="53" t="s">
        <v>3186</v>
      </c>
      <c r="G1117" s="53"/>
      <c r="H1117" s="54">
        <v>524</v>
      </c>
      <c r="I1117" s="53" t="s">
        <v>46</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50" t="s">
        <v>3190</v>
      </c>
      <c r="Q1117" s="53" t="s">
        <v>269</v>
      </c>
      <c r="R1117" s="9" t="s">
        <v>270</v>
      </c>
      <c r="S1117" s="434" t="s">
        <v>77</v>
      </c>
      <c r="T1117" s="53"/>
    </row>
    <row r="1118" spans="1:20" ht="71.25">
      <c r="A1118" s="4" t="s">
        <v>3225</v>
      </c>
      <c r="B1118" s="4" t="s">
        <v>3226</v>
      </c>
      <c r="C1118" s="4" t="s">
        <v>3230</v>
      </c>
      <c r="H1118" s="410">
        <v>543</v>
      </c>
      <c r="I1118" s="4" t="s">
        <v>46</v>
      </c>
      <c r="J1118" s="335"/>
      <c r="K1118" s="4" t="s">
        <v>3227</v>
      </c>
      <c r="L1118" s="409">
        <v>-0.08</v>
      </c>
      <c r="M1118" s="409">
        <v>0.02</v>
      </c>
      <c r="N1118" s="412">
        <v>1E-3</v>
      </c>
      <c r="O1118" s="4" t="s">
        <v>3234</v>
      </c>
      <c r="P1118" s="4" t="s">
        <v>3492</v>
      </c>
      <c r="R1118" s="7"/>
      <c r="S1118" s="445" t="s">
        <v>3228</v>
      </c>
      <c r="T1118" s="4"/>
    </row>
    <row r="1119" spans="1:20" ht="85.5">
      <c r="A1119" s="4" t="s">
        <v>3396</v>
      </c>
      <c r="B1119" s="4" t="s">
        <v>3397</v>
      </c>
      <c r="C1119" s="4" t="s">
        <v>3404</v>
      </c>
      <c r="D1119" s="4" t="s">
        <v>3413</v>
      </c>
      <c r="F1119" s="4" t="s">
        <v>3418</v>
      </c>
      <c r="H1119" s="419">
        <v>545</v>
      </c>
      <c r="I1119" s="4" t="s">
        <v>46</v>
      </c>
      <c r="J1119" s="335"/>
      <c r="K1119" s="343" t="s">
        <v>3449</v>
      </c>
      <c r="L1119" s="78">
        <v>0</v>
      </c>
      <c r="M1119" s="4">
        <v>10</v>
      </c>
      <c r="N1119" s="4">
        <v>1</v>
      </c>
      <c r="O1119" s="4" t="s">
        <v>3353</v>
      </c>
      <c r="P1119" s="4" t="s">
        <v>3422</v>
      </c>
      <c r="Q1119" s="4" t="s">
        <v>3354</v>
      </c>
      <c r="R1119" s="7"/>
      <c r="T1119" s="4"/>
    </row>
    <row r="1120" spans="1:20" ht="85.5">
      <c r="A1120" s="5" t="str">
        <f>A$1119</f>
        <v>Government Revenue Accounting</v>
      </c>
      <c r="B1120" s="5" t="str">
        <f t="shared" ref="B1120:C1120" si="236">B$1119</f>
        <v>Carbon Tax Revenue</v>
      </c>
      <c r="C1120" s="5" t="str">
        <f t="shared" si="236"/>
        <v>GRA for Carbon Tax Revenue</v>
      </c>
      <c r="D1120" s="4" t="s">
        <v>3414</v>
      </c>
      <c r="F1120" s="4" t="s">
        <v>3447</v>
      </c>
      <c r="H1120" s="422">
        <v>546</v>
      </c>
      <c r="I1120" s="5" t="str">
        <f t="shared" ref="I1120:I1123" si="237">I$1119</f>
        <v>Yes</v>
      </c>
      <c r="J1120" s="335"/>
      <c r="K1120" s="5" t="str">
        <f t="shared" ref="K1120:Q1123" si="238">K$1119</f>
        <v>GRA carbon tax revenue</v>
      </c>
      <c r="L1120" s="5">
        <f t="shared" si="238"/>
        <v>0</v>
      </c>
      <c r="M1120" s="5">
        <f t="shared" si="238"/>
        <v>10</v>
      </c>
      <c r="N1120" s="5">
        <f t="shared" si="238"/>
        <v>1</v>
      </c>
      <c r="O1120" s="5" t="str">
        <f t="shared" si="238"/>
        <v>weight</v>
      </c>
      <c r="P1120" s="4" t="s">
        <v>3448</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3415</v>
      </c>
      <c r="F1121" s="4" t="s">
        <v>3419</v>
      </c>
      <c r="H1121" s="422">
        <v>547</v>
      </c>
      <c r="I1121" s="5" t="str">
        <f t="shared" si="237"/>
        <v>Yes</v>
      </c>
      <c r="J1121" s="335"/>
      <c r="K1121" s="5" t="str">
        <f t="shared" si="238"/>
        <v>GRA carbon tax revenue</v>
      </c>
      <c r="L1121" s="5">
        <f t="shared" si="238"/>
        <v>0</v>
      </c>
      <c r="M1121" s="5">
        <f t="shared" si="238"/>
        <v>10</v>
      </c>
      <c r="N1121" s="5">
        <f t="shared" si="238"/>
        <v>1</v>
      </c>
      <c r="O1121" s="5" t="str">
        <f t="shared" si="238"/>
        <v>weight</v>
      </c>
      <c r="P1121" s="4" t="s">
        <v>3355</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3416</v>
      </c>
      <c r="F1122" s="4" t="s">
        <v>3420</v>
      </c>
      <c r="H1122" s="422">
        <v>548</v>
      </c>
      <c r="I1122" s="5" t="str">
        <f t="shared" si="237"/>
        <v>Yes</v>
      </c>
      <c r="J1122" s="335"/>
      <c r="K1122" s="5" t="str">
        <f t="shared" si="238"/>
        <v>GRA carbon tax revenue</v>
      </c>
      <c r="L1122" s="5">
        <f t="shared" si="238"/>
        <v>0</v>
      </c>
      <c r="M1122" s="5">
        <f t="shared" si="238"/>
        <v>10</v>
      </c>
      <c r="N1122" s="5">
        <f t="shared" si="238"/>
        <v>1</v>
      </c>
      <c r="O1122" s="5" t="str">
        <f t="shared" si="238"/>
        <v>weight</v>
      </c>
      <c r="P1122" s="4" t="s">
        <v>3356</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3417</v>
      </c>
      <c r="F1123" s="4" t="s">
        <v>3421</v>
      </c>
      <c r="H1123" s="422">
        <v>549</v>
      </c>
      <c r="I1123" s="5" t="str">
        <f t="shared" si="237"/>
        <v>Yes</v>
      </c>
      <c r="J1123" s="335"/>
      <c r="K1123" s="5" t="str">
        <f t="shared" si="238"/>
        <v>GRA carbon tax revenue</v>
      </c>
      <c r="L1123" s="5">
        <f t="shared" si="238"/>
        <v>0</v>
      </c>
      <c r="M1123" s="5">
        <f t="shared" si="238"/>
        <v>10</v>
      </c>
      <c r="N1123" s="5">
        <f t="shared" si="238"/>
        <v>1</v>
      </c>
      <c r="O1123" s="5" t="str">
        <f t="shared" si="238"/>
        <v>weight</v>
      </c>
      <c r="P1123" s="4" t="s">
        <v>3357</v>
      </c>
      <c r="Q1123" s="5" t="str">
        <f t="shared" si="238"/>
        <v>io-model.html</v>
      </c>
      <c r="R1123" s="7"/>
      <c r="T1123" s="4"/>
    </row>
    <row r="1124" spans="1:20" ht="85.5">
      <c r="A1124" s="4" t="s">
        <v>3396</v>
      </c>
      <c r="B1124" s="4" t="s">
        <v>3398</v>
      </c>
      <c r="C1124" s="4" t="s">
        <v>3405</v>
      </c>
      <c r="D1124" s="4" t="s">
        <v>3413</v>
      </c>
      <c r="F1124" s="4" t="s">
        <v>3418</v>
      </c>
      <c r="H1124" s="422">
        <v>550</v>
      </c>
      <c r="I1124" s="4" t="s">
        <v>46</v>
      </c>
      <c r="J1124" s="335"/>
      <c r="K1124" s="343" t="s">
        <v>3450</v>
      </c>
      <c r="L1124" s="78">
        <v>0</v>
      </c>
      <c r="M1124" s="4">
        <v>10</v>
      </c>
      <c r="N1124" s="4">
        <v>1</v>
      </c>
      <c r="O1124" s="4" t="s">
        <v>3353</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3354</v>
      </c>
      <c r="R1124" s="7"/>
      <c r="T1124" s="4"/>
    </row>
    <row r="1125" spans="1:20" ht="85.5">
      <c r="A1125" s="5" t="str">
        <f>A$1124</f>
        <v>Government Revenue Accounting</v>
      </c>
      <c r="B1125" s="5" t="str">
        <f t="shared" ref="B1125:C1128" si="240">B$1124</f>
        <v>Fuel Tax Revenue</v>
      </c>
      <c r="C1125" s="5" t="str">
        <f t="shared" si="240"/>
        <v>GRA for Fuel Tax Revenue</v>
      </c>
      <c r="D1125" s="4" t="s">
        <v>3414</v>
      </c>
      <c r="F1125" s="4" t="s">
        <v>3447</v>
      </c>
      <c r="H1125" s="422">
        <v>551</v>
      </c>
      <c r="I1125" s="5" t="str">
        <f t="shared" ref="I1125:I1128" si="241">I$1124</f>
        <v>Yes</v>
      </c>
      <c r="J1125" s="335"/>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3415</v>
      </c>
      <c r="F1126" s="4" t="s">
        <v>3419</v>
      </c>
      <c r="H1126" s="422">
        <v>552</v>
      </c>
      <c r="I1126" s="5" t="str">
        <f t="shared" si="241"/>
        <v>Yes</v>
      </c>
      <c r="J1126" s="335"/>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3416</v>
      </c>
      <c r="F1127" s="4" t="s">
        <v>3420</v>
      </c>
      <c r="H1127" s="422">
        <v>553</v>
      </c>
      <c r="I1127" s="5" t="str">
        <f t="shared" si="241"/>
        <v>Yes</v>
      </c>
      <c r="J1127" s="335"/>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3417</v>
      </c>
      <c r="F1128" s="4" t="s">
        <v>3421</v>
      </c>
      <c r="H1128" s="422">
        <v>554</v>
      </c>
      <c r="I1128" s="5" t="str">
        <f t="shared" si="241"/>
        <v>Yes</v>
      </c>
      <c r="J1128" s="335"/>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3396</v>
      </c>
      <c r="B1129" s="4" t="s">
        <v>500</v>
      </c>
      <c r="C1129" s="4" t="s">
        <v>3406</v>
      </c>
      <c r="D1129" s="4" t="s">
        <v>3413</v>
      </c>
      <c r="F1129" s="4" t="s">
        <v>3418</v>
      </c>
      <c r="H1129" s="422">
        <v>555</v>
      </c>
      <c r="I1129" s="4" t="s">
        <v>46</v>
      </c>
      <c r="J1129" s="335"/>
      <c r="K1129" s="343" t="s">
        <v>3451</v>
      </c>
      <c r="L1129" s="78">
        <v>0</v>
      </c>
      <c r="M1129" s="4">
        <v>10</v>
      </c>
      <c r="N1129" s="4">
        <v>1</v>
      </c>
      <c r="O1129" s="4" t="s">
        <v>3353</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3354</v>
      </c>
      <c r="R1129" s="7"/>
      <c r="T1129" s="4"/>
    </row>
    <row r="1130" spans="1:20" ht="85.5">
      <c r="A1130" s="5" t="str">
        <f>A$1129</f>
        <v>Government Revenue Accounting</v>
      </c>
      <c r="B1130" s="5" t="str">
        <f t="shared" ref="B1130:C1133" si="245">B$1129</f>
        <v>EV Subsidy</v>
      </c>
      <c r="C1130" s="5" t="str">
        <f t="shared" si="245"/>
        <v>GRA for EV Subsidy</v>
      </c>
      <c r="D1130" s="4" t="s">
        <v>3414</v>
      </c>
      <c r="F1130" s="4" t="s">
        <v>3447</v>
      </c>
      <c r="H1130" s="422">
        <v>556</v>
      </c>
      <c r="I1130" s="5" t="str">
        <f t="shared" ref="I1130:I1133" si="246">I$1129</f>
        <v>Yes</v>
      </c>
      <c r="J1130" s="335"/>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3415</v>
      </c>
      <c r="F1131" s="4" t="s">
        <v>3419</v>
      </c>
      <c r="H1131" s="422">
        <v>557</v>
      </c>
      <c r="I1131" s="5" t="str">
        <f t="shared" si="246"/>
        <v>Yes</v>
      </c>
      <c r="J1131" s="335"/>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3416</v>
      </c>
      <c r="F1132" s="4" t="s">
        <v>3420</v>
      </c>
      <c r="H1132" s="422">
        <v>558</v>
      </c>
      <c r="I1132" s="5" t="str">
        <f t="shared" si="246"/>
        <v>Yes</v>
      </c>
      <c r="J1132" s="335"/>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3417</v>
      </c>
      <c r="F1133" s="4" t="s">
        <v>3421</v>
      </c>
      <c r="H1133" s="422">
        <v>559</v>
      </c>
      <c r="I1133" s="5" t="str">
        <f t="shared" si="246"/>
        <v>Yes</v>
      </c>
      <c r="J1133" s="335"/>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3396</v>
      </c>
      <c r="B1134" s="4" t="s">
        <v>3399</v>
      </c>
      <c r="C1134" s="4" t="s">
        <v>3407</v>
      </c>
      <c r="D1134" s="4" t="s">
        <v>3413</v>
      </c>
      <c r="F1134" s="4" t="s">
        <v>3418</v>
      </c>
      <c r="H1134" s="422">
        <v>560</v>
      </c>
      <c r="I1134" s="4" t="s">
        <v>46</v>
      </c>
      <c r="J1134" s="335"/>
      <c r="K1134" s="343" t="s">
        <v>3452</v>
      </c>
      <c r="L1134" s="78">
        <v>0</v>
      </c>
      <c r="M1134" s="4">
        <v>10</v>
      </c>
      <c r="N1134" s="4">
        <v>1</v>
      </c>
      <c r="O1134" s="4" t="s">
        <v>3353</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3354</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3414</v>
      </c>
      <c r="F1135" s="4" t="s">
        <v>3447</v>
      </c>
      <c r="H1135" s="422">
        <v>561</v>
      </c>
      <c r="I1135" s="5" t="str">
        <f t="shared" ref="I1135:I1138" si="251">I$1134</f>
        <v>Yes</v>
      </c>
      <c r="J1135" s="335"/>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3415</v>
      </c>
      <c r="F1136" s="4" t="s">
        <v>3419</v>
      </c>
      <c r="H1136" s="422">
        <v>562</v>
      </c>
      <c r="I1136" s="5" t="str">
        <f t="shared" si="251"/>
        <v>Yes</v>
      </c>
      <c r="J1136" s="335"/>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3416</v>
      </c>
      <c r="F1137" s="4" t="s">
        <v>3420</v>
      </c>
      <c r="H1137" s="422">
        <v>563</v>
      </c>
      <c r="I1137" s="5" t="str">
        <f t="shared" si="251"/>
        <v>Yes</v>
      </c>
      <c r="J1137" s="335"/>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3417</v>
      </c>
      <c r="F1138" s="4" t="s">
        <v>3421</v>
      </c>
      <c r="H1138" s="422">
        <v>564</v>
      </c>
      <c r="I1138" s="5" t="str">
        <f t="shared" si="251"/>
        <v>Yes</v>
      </c>
      <c r="J1138" s="335"/>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3396</v>
      </c>
      <c r="B1139" s="4" t="s">
        <v>3400</v>
      </c>
      <c r="C1139" s="4" t="s">
        <v>3408</v>
      </c>
      <c r="D1139" s="4" t="s">
        <v>3413</v>
      </c>
      <c r="F1139" s="4" t="s">
        <v>3418</v>
      </c>
      <c r="H1139" s="422">
        <v>565</v>
      </c>
      <c r="I1139" s="4" t="s">
        <v>46</v>
      </c>
      <c r="J1139" s="335"/>
      <c r="K1139" s="343" t="s">
        <v>3453</v>
      </c>
      <c r="L1139" s="78">
        <v>0</v>
      </c>
      <c r="M1139" s="4">
        <v>10</v>
      </c>
      <c r="N1139" s="4">
        <v>1</v>
      </c>
      <c r="O1139" s="4" t="s">
        <v>3353</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3354</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3414</v>
      </c>
      <c r="F1140" s="4" t="s">
        <v>3447</v>
      </c>
      <c r="H1140" s="422">
        <v>566</v>
      </c>
      <c r="I1140" s="5" t="str">
        <f t="shared" ref="I1140:I1143" si="256">I$1139</f>
        <v>Yes</v>
      </c>
      <c r="J1140" s="335"/>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3415</v>
      </c>
      <c r="F1141" s="4" t="s">
        <v>3419</v>
      </c>
      <c r="H1141" s="422">
        <v>567</v>
      </c>
      <c r="I1141" s="5" t="str">
        <f t="shared" si="256"/>
        <v>Yes</v>
      </c>
      <c r="J1141" s="335"/>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3416</v>
      </c>
      <c r="F1142" s="4" t="s">
        <v>3420</v>
      </c>
      <c r="H1142" s="422">
        <v>568</v>
      </c>
      <c r="I1142" s="5" t="str">
        <f t="shared" si="256"/>
        <v>Yes</v>
      </c>
      <c r="J1142" s="335"/>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3417</v>
      </c>
      <c r="F1143" s="4" t="s">
        <v>3421</v>
      </c>
      <c r="H1143" s="422">
        <v>569</v>
      </c>
      <c r="I1143" s="5" t="str">
        <f t="shared" si="256"/>
        <v>Yes</v>
      </c>
      <c r="J1143" s="335"/>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3396</v>
      </c>
      <c r="B1144" s="4" t="s">
        <v>286</v>
      </c>
      <c r="C1144" s="4" t="s">
        <v>3409</v>
      </c>
      <c r="D1144" s="4" t="s">
        <v>3413</v>
      </c>
      <c r="F1144" s="4" t="s">
        <v>3418</v>
      </c>
      <c r="H1144" s="422">
        <v>570</v>
      </c>
      <c r="I1144" s="4" t="s">
        <v>46</v>
      </c>
      <c r="J1144" s="335"/>
      <c r="K1144" s="343" t="s">
        <v>3454</v>
      </c>
      <c r="L1144" s="78">
        <v>0</v>
      </c>
      <c r="M1144" s="4">
        <v>10</v>
      </c>
      <c r="N1144" s="4">
        <v>1</v>
      </c>
      <c r="O1144" s="4" t="s">
        <v>3353</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3354</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3414</v>
      </c>
      <c r="F1145" s="4" t="s">
        <v>3447</v>
      </c>
      <c r="H1145" s="422">
        <v>571</v>
      </c>
      <c r="I1145" s="5" t="str">
        <f t="shared" ref="I1145:I1148" si="261">I$1144</f>
        <v>Yes</v>
      </c>
      <c r="J1145" s="335"/>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3415</v>
      </c>
      <c r="F1146" s="4" t="s">
        <v>3419</v>
      </c>
      <c r="H1146" s="422">
        <v>572</v>
      </c>
      <c r="I1146" s="5" t="str">
        <f t="shared" si="261"/>
        <v>Yes</v>
      </c>
      <c r="J1146" s="335"/>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3416</v>
      </c>
      <c r="F1147" s="4" t="s">
        <v>3420</v>
      </c>
      <c r="H1147" s="422">
        <v>573</v>
      </c>
      <c r="I1147" s="5" t="str">
        <f t="shared" si="261"/>
        <v>Yes</v>
      </c>
      <c r="J1147" s="335"/>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3417</v>
      </c>
      <c r="F1148" s="4" t="s">
        <v>3421</v>
      </c>
      <c r="H1148" s="422">
        <v>574</v>
      </c>
      <c r="I1148" s="5" t="str">
        <f t="shared" si="261"/>
        <v>Yes</v>
      </c>
      <c r="J1148" s="335"/>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3396</v>
      </c>
      <c r="B1149" s="4" t="s">
        <v>3401</v>
      </c>
      <c r="C1149" s="4" t="s">
        <v>3410</v>
      </c>
      <c r="D1149" s="4" t="s">
        <v>3413</v>
      </c>
      <c r="F1149" s="4" t="s">
        <v>3418</v>
      </c>
      <c r="H1149" s="422">
        <v>575</v>
      </c>
      <c r="I1149" s="4" t="s">
        <v>46</v>
      </c>
      <c r="J1149" s="335"/>
      <c r="K1149" s="343" t="s">
        <v>3455</v>
      </c>
      <c r="L1149" s="78">
        <v>0</v>
      </c>
      <c r="M1149" s="4">
        <v>10</v>
      </c>
      <c r="N1149" s="4">
        <v>1</v>
      </c>
      <c r="O1149" s="4" t="s">
        <v>3353</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3354</v>
      </c>
      <c r="R1149" s="7"/>
      <c r="T1149" s="4"/>
    </row>
    <row r="1150" spans="1:20" ht="85.5">
      <c r="A1150" s="5" t="str">
        <f>A$1149</f>
        <v>Government Revenue Accounting</v>
      </c>
      <c r="B1150" s="5" t="str">
        <f t="shared" ref="B1150:C1153" si="265">B$1149</f>
        <v>Fuel Subsidy</v>
      </c>
      <c r="C1150" s="5" t="str">
        <f t="shared" si="265"/>
        <v>GRA for Fuel Subsidies</v>
      </c>
      <c r="D1150" s="4" t="s">
        <v>3414</v>
      </c>
      <c r="F1150" s="4" t="s">
        <v>3447</v>
      </c>
      <c r="H1150" s="422">
        <v>576</v>
      </c>
      <c r="I1150" s="5" t="str">
        <f t="shared" ref="I1150:I1153" si="266">I$1149</f>
        <v>Yes</v>
      </c>
      <c r="J1150" s="335"/>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3415</v>
      </c>
      <c r="F1151" s="4" t="s">
        <v>3419</v>
      </c>
      <c r="H1151" s="422">
        <v>577</v>
      </c>
      <c r="I1151" s="5" t="str">
        <f t="shared" si="266"/>
        <v>Yes</v>
      </c>
      <c r="J1151" s="335"/>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3416</v>
      </c>
      <c r="F1152" s="4" t="s">
        <v>3420</v>
      </c>
      <c r="H1152" s="422">
        <v>578</v>
      </c>
      <c r="I1152" s="5" t="str">
        <f t="shared" si="266"/>
        <v>Yes</v>
      </c>
      <c r="J1152" s="335"/>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3417</v>
      </c>
      <c r="F1153" s="4" t="s">
        <v>3421</v>
      </c>
      <c r="H1153" s="422">
        <v>579</v>
      </c>
      <c r="I1153" s="5" t="str">
        <f t="shared" si="266"/>
        <v>Yes</v>
      </c>
      <c r="J1153" s="335"/>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3396</v>
      </c>
      <c r="B1154" s="4" t="s">
        <v>3402</v>
      </c>
      <c r="C1154" s="4" t="s">
        <v>3411</v>
      </c>
      <c r="D1154" s="4" t="s">
        <v>3413</v>
      </c>
      <c r="F1154" s="4" t="s">
        <v>3418</v>
      </c>
      <c r="H1154" s="422">
        <v>580</v>
      </c>
      <c r="I1154" s="4" t="s">
        <v>46</v>
      </c>
      <c r="J1154" s="335"/>
      <c r="K1154" s="343" t="s">
        <v>3456</v>
      </c>
      <c r="L1154" s="78">
        <v>0</v>
      </c>
      <c r="M1154" s="4">
        <v>10</v>
      </c>
      <c r="N1154" s="4">
        <v>1</v>
      </c>
      <c r="O1154" s="4" t="s">
        <v>3353</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3354</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3414</v>
      </c>
      <c r="F1155" s="4" t="s">
        <v>3447</v>
      </c>
      <c r="H1155" s="422">
        <v>581</v>
      </c>
      <c r="I1155" s="5" t="str">
        <f t="shared" ref="I1155:I1158" si="271">I$1154</f>
        <v>Yes</v>
      </c>
      <c r="J1155" s="335"/>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3415</v>
      </c>
      <c r="F1156" s="4" t="s">
        <v>3419</v>
      </c>
      <c r="H1156" s="422">
        <v>582</v>
      </c>
      <c r="I1156" s="5" t="str">
        <f t="shared" si="271"/>
        <v>Yes</v>
      </c>
      <c r="J1156" s="335"/>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3416</v>
      </c>
      <c r="F1157" s="4" t="s">
        <v>3420</v>
      </c>
      <c r="H1157" s="422">
        <v>583</v>
      </c>
      <c r="I1157" s="5" t="str">
        <f t="shared" si="271"/>
        <v>Yes</v>
      </c>
      <c r="J1157" s="335"/>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3417</v>
      </c>
      <c r="F1158" s="4" t="s">
        <v>3421</v>
      </c>
      <c r="H1158" s="422">
        <v>584</v>
      </c>
      <c r="I1158" s="5" t="str">
        <f t="shared" si="271"/>
        <v>Yes</v>
      </c>
      <c r="J1158" s="335"/>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3396</v>
      </c>
      <c r="B1159" s="4" t="s">
        <v>3403</v>
      </c>
      <c r="C1159" s="4" t="s">
        <v>3412</v>
      </c>
      <c r="D1159" s="4" t="s">
        <v>3413</v>
      </c>
      <c r="F1159" s="4" t="s">
        <v>3418</v>
      </c>
      <c r="H1159" s="422">
        <v>585</v>
      </c>
      <c r="I1159" s="4" t="s">
        <v>46</v>
      </c>
      <c r="J1159" s="335"/>
      <c r="K1159" s="343" t="s">
        <v>3457</v>
      </c>
      <c r="L1159" s="78">
        <v>0</v>
      </c>
      <c r="M1159" s="4">
        <v>10</v>
      </c>
      <c r="N1159" s="4">
        <v>1</v>
      </c>
      <c r="O1159" s="4" t="s">
        <v>3353</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3354</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3414</v>
      </c>
      <c r="F1160" s="4" t="s">
        <v>3447</v>
      </c>
      <c r="H1160" s="422">
        <v>586</v>
      </c>
      <c r="I1160" s="5" t="str">
        <f t="shared" ref="I1160:I1163" si="276">I$1159</f>
        <v>Yes</v>
      </c>
      <c r="J1160" s="335"/>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3415</v>
      </c>
      <c r="F1161" s="4" t="s">
        <v>3419</v>
      </c>
      <c r="H1161" s="422">
        <v>587</v>
      </c>
      <c r="I1161" s="5" t="str">
        <f t="shared" si="276"/>
        <v>Yes</v>
      </c>
      <c r="J1161" s="335"/>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3416</v>
      </c>
      <c r="F1162" s="4" t="s">
        <v>3420</v>
      </c>
      <c r="H1162" s="422">
        <v>588</v>
      </c>
      <c r="I1162" s="5" t="str">
        <f t="shared" si="276"/>
        <v>Yes</v>
      </c>
      <c r="J1162" s="335"/>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3417</v>
      </c>
      <c r="F1163" s="4" t="s">
        <v>3421</v>
      </c>
      <c r="H1163" s="422">
        <v>589</v>
      </c>
      <c r="I1163" s="5" t="str">
        <f t="shared" si="276"/>
        <v>Yes</v>
      </c>
      <c r="J1163" s="335"/>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69" t="s">
        <v>3217</v>
      </c>
      <c r="B1" s="469"/>
    </row>
    <row r="2" spans="1:2">
      <c r="A2" s="400" t="s">
        <v>3218</v>
      </c>
      <c r="B2" s="400" t="s">
        <v>3219</v>
      </c>
    </row>
    <row r="3" spans="1:2">
      <c r="A3" s="401" t="s">
        <v>388</v>
      </c>
      <c r="B3" s="342" t="str">
        <f>A3</f>
        <v>million metric tons / year</v>
      </c>
    </row>
    <row r="4" spans="1:2">
      <c r="A4" s="401" t="s">
        <v>3325</v>
      </c>
      <c r="B4" s="342" t="str">
        <f>A4</f>
        <v>g CO2e / 2019 dollar</v>
      </c>
    </row>
    <row r="5" spans="1:2">
      <c r="A5" s="402" t="s">
        <v>2525</v>
      </c>
      <c r="B5" s="342" t="str">
        <f t="shared" ref="B5:B40" si="0">A5</f>
        <v>thousand metric tons / year</v>
      </c>
    </row>
    <row r="6" spans="1:2">
      <c r="A6" s="402" t="s">
        <v>3326</v>
      </c>
      <c r="B6" s="342" t="str">
        <f>A6</f>
        <v>g CO2 / 2019 dollar</v>
      </c>
    </row>
    <row r="7" spans="1:2">
      <c r="A7" s="402" t="s">
        <v>3446</v>
      </c>
      <c r="B7" s="342" t="str">
        <f t="shared" si="0"/>
        <v>2019 dollars / ton CO2e abated, Annual average abatement (MtCO2e)</v>
      </c>
    </row>
    <row r="8" spans="1:2">
      <c r="A8" s="402" t="s">
        <v>3327</v>
      </c>
      <c r="B8" s="342" t="str">
        <f t="shared" si="0"/>
        <v>billion 2019 dollars / year</v>
      </c>
    </row>
    <row r="9" spans="1:2">
      <c r="A9" s="402" t="s">
        <v>3371</v>
      </c>
      <c r="B9" s="342" t="str">
        <f t="shared" si="0"/>
        <v>billion 2019 dollars</v>
      </c>
    </row>
    <row r="10" spans="1:2">
      <c r="A10" s="402" t="s">
        <v>3267</v>
      </c>
      <c r="B10" s="342" t="str">
        <f t="shared" si="0"/>
        <v>jobs</v>
      </c>
    </row>
    <row r="11" spans="1:2">
      <c r="A11" s="402" t="s">
        <v>3315</v>
      </c>
      <c r="B11" s="342" t="str">
        <f t="shared" si="0"/>
        <v>incidents / year</v>
      </c>
    </row>
    <row r="12" spans="1:2">
      <c r="A12" s="402" t="s">
        <v>3289</v>
      </c>
      <c r="B12" s="342" t="str">
        <f t="shared" si="0"/>
        <v>% change</v>
      </c>
    </row>
    <row r="13" spans="1:2">
      <c r="A13" s="402" t="s">
        <v>3328</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3329</v>
      </c>
      <c r="B17" s="342" t="str">
        <f t="shared" si="0"/>
        <v>2019 dollars / megawatt-hour (MWh)</v>
      </c>
    </row>
    <row r="18" spans="1:2">
      <c r="A18" s="402" t="s">
        <v>2765</v>
      </c>
      <c r="B18" s="342" t="str">
        <f t="shared" si="0"/>
        <v>cubic km / yr</v>
      </c>
    </row>
    <row r="19" spans="1:2">
      <c r="A19" s="402" t="s">
        <v>2604</v>
      </c>
      <c r="B19" s="342" t="str">
        <f t="shared" si="0"/>
        <v>trillion passenger-miles / year</v>
      </c>
    </row>
    <row r="20" spans="1:2">
      <c r="A20" s="402" t="s">
        <v>2605</v>
      </c>
      <c r="B20" s="342" t="str">
        <f t="shared" si="0"/>
        <v>trillion freight ton-miles / year</v>
      </c>
    </row>
    <row r="21" spans="1:2">
      <c r="A21" s="402" t="s">
        <v>523</v>
      </c>
      <c r="B21" s="342" t="str">
        <f t="shared" si="0"/>
        <v>million vehicles / year</v>
      </c>
    </row>
    <row r="22" spans="1:2">
      <c r="A22" s="402" t="s">
        <v>2582</v>
      </c>
      <c r="B22" s="342" t="str">
        <f t="shared" si="0"/>
        <v>thousand vehicles / year</v>
      </c>
    </row>
    <row r="23" spans="1:2">
      <c r="A23" s="402" t="s">
        <v>2581</v>
      </c>
      <c r="B23" s="342" t="str">
        <f t="shared" si="0"/>
        <v>million vehicles</v>
      </c>
    </row>
    <row r="24" spans="1:2">
      <c r="A24" s="402" t="s">
        <v>2614</v>
      </c>
      <c r="B24" s="342" t="str">
        <f t="shared" si="0"/>
        <v>thousand vehicles</v>
      </c>
    </row>
    <row r="25" spans="1:2">
      <c r="A25" s="402" t="s">
        <v>499</v>
      </c>
      <c r="B25" s="342" t="str">
        <f t="shared" si="0"/>
        <v>quads / year</v>
      </c>
    </row>
    <row r="26" spans="1:2">
      <c r="A26" s="402" t="s">
        <v>3330</v>
      </c>
      <c r="B26" s="342" t="str">
        <f>A26</f>
        <v>thousand BTU / 2019 dollar</v>
      </c>
    </row>
    <row r="27" spans="1:2">
      <c r="A27" s="402" t="s">
        <v>2587</v>
      </c>
      <c r="B27" s="342" t="str">
        <f t="shared" si="0"/>
        <v>millions of short tons / year</v>
      </c>
    </row>
    <row r="28" spans="1:2">
      <c r="A28" s="402" t="s">
        <v>2588</v>
      </c>
      <c r="B28" s="342" t="str">
        <f t="shared" si="0"/>
        <v>trillion cubic feet / year</v>
      </c>
    </row>
    <row r="29" spans="1:2">
      <c r="A29" s="402" t="s">
        <v>2517</v>
      </c>
      <c r="B29" s="342" t="str">
        <f t="shared" si="0"/>
        <v>million barrels / year</v>
      </c>
    </row>
    <row r="30" spans="1:2">
      <c r="A30" s="402" t="s">
        <v>2976</v>
      </c>
      <c r="B30" s="342" t="str">
        <f t="shared" si="0"/>
        <v>million gallons / year</v>
      </c>
    </row>
    <row r="31" spans="1:2">
      <c r="A31" s="402" t="s">
        <v>2661</v>
      </c>
      <c r="B31" s="342" t="str">
        <f t="shared" si="0"/>
        <v>trillion BTU / year</v>
      </c>
    </row>
    <row r="32" spans="1:2">
      <c r="A32" s="402" t="s">
        <v>3331</v>
      </c>
      <c r="B32" s="342" t="str">
        <f t="shared" si="0"/>
        <v>2019 dollars / short ton</v>
      </c>
    </row>
    <row r="33" spans="1:2">
      <c r="A33" s="402" t="s">
        <v>3332</v>
      </c>
      <c r="B33" s="342" t="str">
        <f t="shared" si="0"/>
        <v>2019 dollars / thousand cubic feet</v>
      </c>
    </row>
    <row r="34" spans="1:2">
      <c r="A34" s="402" t="s">
        <v>3333</v>
      </c>
      <c r="B34" s="342" t="str">
        <f t="shared" si="0"/>
        <v>2019 dollars / gallon</v>
      </c>
    </row>
    <row r="35" spans="1:2">
      <c r="A35" s="402" t="s">
        <v>3334</v>
      </c>
      <c r="B35" s="342" t="str">
        <f t="shared" si="0"/>
        <v>2019 dollars / barrel</v>
      </c>
    </row>
    <row r="36" spans="1:2">
      <c r="A36" s="402" t="s">
        <v>3335</v>
      </c>
      <c r="B36" s="342" t="str">
        <f t="shared" si="0"/>
        <v>2019 dollars / kg</v>
      </c>
    </row>
    <row r="37" spans="1:2">
      <c r="A37" s="402" t="s">
        <v>3336</v>
      </c>
      <c r="B37" s="342" t="str">
        <f t="shared" si="0"/>
        <v>2019 dollars / kilowatt-hour (kWh)</v>
      </c>
    </row>
    <row r="38" spans="1:2">
      <c r="A38" s="402" t="s">
        <v>3337</v>
      </c>
      <c r="B38" s="342" t="str">
        <f t="shared" si="0"/>
        <v>cost of eqpt. to capture 1 metric ton CO2e/yr (2019 dollars)</v>
      </c>
    </row>
    <row r="39" spans="1:2">
      <c r="A39" s="402" t="s">
        <v>3338</v>
      </c>
      <c r="B39" s="342" t="str">
        <f t="shared" si="0"/>
        <v>million 2019 dollars / megawatt (MW)</v>
      </c>
    </row>
    <row r="40" spans="1:2">
      <c r="A40" s="402" t="s">
        <v>3339</v>
      </c>
      <c r="B40" s="342" t="str">
        <f t="shared" si="0"/>
        <v>cost of eqpt. to produce 1 kg H2/yr (2019 dollars)</v>
      </c>
    </row>
    <row r="42" spans="1:2">
      <c r="A42" s="469" t="s">
        <v>3221</v>
      </c>
      <c r="B42" s="469"/>
    </row>
    <row r="43" spans="1:2">
      <c r="A43" s="400" t="s">
        <v>3218</v>
      </c>
      <c r="B43" s="400" t="s">
        <v>3219</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zoomScale="85" zoomScaleNormal="85" workbookViewId="0">
      <pane ySplit="1" topLeftCell="A89" activePane="bottomLeft" state="frozen"/>
      <selection pane="bottomLeft" activeCell="D90" sqref="D90"/>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2515</v>
      </c>
      <c r="B1" s="338" t="s">
        <v>2516</v>
      </c>
      <c r="C1" s="404" t="s">
        <v>3220</v>
      </c>
      <c r="D1" s="338" t="s">
        <v>63</v>
      </c>
      <c r="E1" s="338" t="s">
        <v>65</v>
      </c>
      <c r="F1" s="403" t="s">
        <v>481</v>
      </c>
      <c r="G1" s="338" t="s">
        <v>64</v>
      </c>
      <c r="H1" s="338" t="s">
        <v>2538</v>
      </c>
      <c r="I1" s="339" t="s">
        <v>329</v>
      </c>
      <c r="J1" s="423" t="s">
        <v>3423</v>
      </c>
      <c r="K1" s="423" t="s">
        <v>3424</v>
      </c>
      <c r="L1" s="423" t="s">
        <v>3425</v>
      </c>
      <c r="M1" s="423" t="s">
        <v>3426</v>
      </c>
      <c r="N1" s="423" t="s">
        <v>3427</v>
      </c>
      <c r="O1" s="423" t="s">
        <v>3428</v>
      </c>
      <c r="P1" s="423" t="s">
        <v>3429</v>
      </c>
      <c r="Q1" s="423" t="s">
        <v>3430</v>
      </c>
      <c r="R1" s="423" t="s">
        <v>3431</v>
      </c>
      <c r="S1" s="423" t="s">
        <v>3432</v>
      </c>
    </row>
    <row r="2" spans="1:19" ht="71.25">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71.25">
      <c r="A4" s="345" t="s">
        <v>2546</v>
      </c>
      <c r="B4" s="344" t="s">
        <v>2549</v>
      </c>
      <c r="C4" s="398">
        <v>1</v>
      </c>
      <c r="D4" s="343" t="s">
        <v>68</v>
      </c>
      <c r="E4" s="343" t="s">
        <v>69</v>
      </c>
      <c r="F4" s="4" t="str">
        <f>UnitControlCenter!$B$3</f>
        <v>million metric tons / year</v>
      </c>
      <c r="G4" s="343" t="s">
        <v>3193</v>
      </c>
      <c r="H4" s="343" t="s">
        <v>3194</v>
      </c>
      <c r="I4" s="343" t="s">
        <v>3195</v>
      </c>
    </row>
    <row r="5" spans="1:19" ht="28.5">
      <c r="A5" s="345" t="s">
        <v>2546</v>
      </c>
      <c r="B5" s="344" t="s">
        <v>2550</v>
      </c>
      <c r="C5" s="398">
        <v>1</v>
      </c>
      <c r="D5" s="343" t="s">
        <v>68</v>
      </c>
      <c r="E5" s="343" t="s">
        <v>69</v>
      </c>
      <c r="F5" s="4" t="str">
        <f>UnitControlCenter!$B$3</f>
        <v>million metric tons / year</v>
      </c>
      <c r="G5" s="343" t="s">
        <v>3196</v>
      </c>
      <c r="H5" s="343" t="s">
        <v>3197</v>
      </c>
      <c r="I5" s="343" t="s">
        <v>3198</v>
      </c>
    </row>
    <row r="6" spans="1:19" ht="28.5">
      <c r="A6" s="345" t="s">
        <v>2546</v>
      </c>
      <c r="B6" s="344" t="s">
        <v>2551</v>
      </c>
      <c r="C6" s="398">
        <v>1</v>
      </c>
      <c r="D6" s="343" t="s">
        <v>68</v>
      </c>
      <c r="E6" s="343" t="s">
        <v>69</v>
      </c>
      <c r="F6" s="4" t="str">
        <f>UnitControlCenter!$B$3</f>
        <v>million metric tons / year</v>
      </c>
      <c r="G6" s="343" t="s">
        <v>2944</v>
      </c>
      <c r="H6" s="78" t="s">
        <v>2945</v>
      </c>
      <c r="I6" s="343" t="s">
        <v>2946</v>
      </c>
    </row>
    <row r="7" spans="1:19">
      <c r="A7" s="345" t="s">
        <v>2546</v>
      </c>
      <c r="B7" s="344" t="s">
        <v>3277</v>
      </c>
      <c r="C7" s="399">
        <v>0</v>
      </c>
      <c r="D7" s="343" t="s">
        <v>66</v>
      </c>
      <c r="E7" s="343" t="s">
        <v>67</v>
      </c>
      <c r="F7" s="1" t="str">
        <f>UnitControlCenter!$B$4</f>
        <v>g CO2e / 2019 dollar</v>
      </c>
      <c r="G7" s="343" t="s">
        <v>3223</v>
      </c>
      <c r="I7" s="343"/>
    </row>
    <row r="8" spans="1:19">
      <c r="A8" s="345" t="s">
        <v>2546</v>
      </c>
      <c r="B8" s="344" t="s">
        <v>141</v>
      </c>
      <c r="C8" s="398">
        <v>1</v>
      </c>
      <c r="D8" s="343" t="s">
        <v>66</v>
      </c>
      <c r="E8" s="343" t="s">
        <v>67</v>
      </c>
      <c r="F8" s="4" t="str">
        <f>UnitControlCenter!$B$3</f>
        <v>million metric tons / year</v>
      </c>
      <c r="G8" s="343" t="s">
        <v>2706</v>
      </c>
      <c r="I8" s="343"/>
    </row>
    <row r="9" spans="1:19">
      <c r="A9" s="345" t="s">
        <v>2546</v>
      </c>
      <c r="B9" s="344" t="s">
        <v>2704</v>
      </c>
      <c r="C9" s="398">
        <v>1</v>
      </c>
      <c r="D9" s="343" t="s">
        <v>66</v>
      </c>
      <c r="E9" s="343" t="s">
        <v>67</v>
      </c>
      <c r="F9" s="4" t="str">
        <f>UnitControlCenter!$B$3</f>
        <v>million metric tons / year</v>
      </c>
      <c r="G9" s="343" t="s">
        <v>2707</v>
      </c>
      <c r="I9" s="343"/>
    </row>
    <row r="10" spans="1:19">
      <c r="A10" s="345" t="s">
        <v>2546</v>
      </c>
      <c r="B10" s="344" t="s">
        <v>2802</v>
      </c>
      <c r="C10" s="398">
        <v>1</v>
      </c>
      <c r="D10" s="343" t="s">
        <v>66</v>
      </c>
      <c r="E10" s="343" t="s">
        <v>67</v>
      </c>
      <c r="F10" s="4" t="str">
        <f>UnitControlCenter!$B$3</f>
        <v>million metric tons / year</v>
      </c>
      <c r="G10" s="343" t="s">
        <v>2813</v>
      </c>
      <c r="I10" s="343"/>
    </row>
    <row r="11" spans="1:19">
      <c r="A11" s="345" t="s">
        <v>2546</v>
      </c>
      <c r="B11" s="344" t="s">
        <v>99</v>
      </c>
      <c r="C11" s="398">
        <v>1</v>
      </c>
      <c r="D11" s="343" t="s">
        <v>66</v>
      </c>
      <c r="E11" s="343" t="s">
        <v>67</v>
      </c>
      <c r="F11" s="4" t="str">
        <f>UnitControlCenter!$B$3</f>
        <v>million metric tons / year</v>
      </c>
      <c r="G11" s="343" t="s">
        <v>2708</v>
      </c>
      <c r="I11" s="343"/>
    </row>
    <row r="12" spans="1:19">
      <c r="A12" s="345" t="s">
        <v>2546</v>
      </c>
      <c r="B12" s="344" t="s">
        <v>9</v>
      </c>
      <c r="C12" s="398">
        <v>1</v>
      </c>
      <c r="D12" s="343" t="s">
        <v>66</v>
      </c>
      <c r="E12" s="343" t="s">
        <v>67</v>
      </c>
      <c r="F12" s="4" t="str">
        <f>UnitControlCenter!$B$3</f>
        <v>million metric tons / year</v>
      </c>
      <c r="G12" s="343" t="s">
        <v>2749</v>
      </c>
      <c r="I12" s="343"/>
    </row>
    <row r="13" spans="1:19">
      <c r="A13" s="345" t="s">
        <v>2546</v>
      </c>
      <c r="B13" s="344" t="s">
        <v>2705</v>
      </c>
      <c r="C13" s="398">
        <v>1</v>
      </c>
      <c r="D13" s="343" t="s">
        <v>66</v>
      </c>
      <c r="E13" s="343" t="s">
        <v>67</v>
      </c>
      <c r="F13" s="4" t="str">
        <f>UnitControlCenter!$B$3</f>
        <v>million metric tons / year</v>
      </c>
      <c r="G13" s="343" t="s">
        <v>2709</v>
      </c>
      <c r="I13" s="343"/>
    </row>
    <row r="14" spans="1:19">
      <c r="A14" s="345" t="s">
        <v>2546</v>
      </c>
      <c r="B14" s="344" t="s">
        <v>4</v>
      </c>
      <c r="C14" s="398">
        <v>1</v>
      </c>
      <c r="D14" s="343" t="s">
        <v>66</v>
      </c>
      <c r="E14" s="343" t="s">
        <v>67</v>
      </c>
      <c r="F14" s="4" t="str">
        <f>UnitControlCenter!$B$3</f>
        <v>million metric tons / year</v>
      </c>
      <c r="G14" s="343" t="s">
        <v>2710</v>
      </c>
      <c r="I14" s="343"/>
    </row>
    <row r="15" spans="1:19" ht="14.65" thickBot="1">
      <c r="A15" s="396" t="s">
        <v>2546</v>
      </c>
      <c r="B15" s="390" t="s">
        <v>2714</v>
      </c>
      <c r="C15" s="405">
        <v>1</v>
      </c>
      <c r="D15" s="391" t="s">
        <v>66</v>
      </c>
      <c r="E15" s="391" t="s">
        <v>67</v>
      </c>
      <c r="F15" s="394" t="str">
        <f>UnitControlCenter!$B$3</f>
        <v>million metric tons / year</v>
      </c>
      <c r="G15" s="391" t="s">
        <v>2711</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4.6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1.25">
      <c r="A28" s="344" t="s">
        <v>2553</v>
      </c>
      <c r="B28" s="344" t="s">
        <v>2549</v>
      </c>
      <c r="C28" s="398">
        <v>1</v>
      </c>
      <c r="D28" s="343" t="s">
        <v>68</v>
      </c>
      <c r="E28" s="343" t="s">
        <v>69</v>
      </c>
      <c r="F28" s="4" t="str">
        <f>UnitControlCenter!$B$3</f>
        <v>million metric tons / year</v>
      </c>
      <c r="G28" s="343" t="s">
        <v>3293</v>
      </c>
      <c r="H28" s="78" t="s">
        <v>3294</v>
      </c>
      <c r="I28" s="343" t="s">
        <v>3295</v>
      </c>
    </row>
    <row r="29" spans="1:19" ht="85.5">
      <c r="A29" s="344" t="s">
        <v>2553</v>
      </c>
      <c r="B29" s="344" t="s">
        <v>2814</v>
      </c>
      <c r="C29" s="398">
        <v>1</v>
      </c>
      <c r="D29" s="343" t="s">
        <v>68</v>
      </c>
      <c r="E29" s="343" t="s">
        <v>69</v>
      </c>
      <c r="F29" s="4" t="str">
        <f>UnitControlCenter!$B$3</f>
        <v>million metric tons / year</v>
      </c>
      <c r="G29" s="343" t="s">
        <v>3296</v>
      </c>
      <c r="H29" s="78" t="s">
        <v>3297</v>
      </c>
      <c r="I29" s="343" t="s">
        <v>3298</v>
      </c>
    </row>
    <row r="30" spans="1:19" ht="57">
      <c r="A30" s="344" t="s">
        <v>2553</v>
      </c>
      <c r="B30" s="344" t="s">
        <v>2554</v>
      </c>
      <c r="C30" s="406">
        <v>1</v>
      </c>
      <c r="D30" s="343" t="s">
        <v>68</v>
      </c>
      <c r="E30" s="343" t="s">
        <v>69</v>
      </c>
      <c r="F30" s="7" t="str">
        <f>UnitControlCenter!$B$3</f>
        <v>million metric tons / year</v>
      </c>
      <c r="G30" s="397" t="s">
        <v>3299</v>
      </c>
      <c r="H30" s="397" t="s">
        <v>3300</v>
      </c>
      <c r="I30" s="343" t="s">
        <v>3301</v>
      </c>
    </row>
    <row r="31" spans="1:19" ht="14.65" thickBot="1">
      <c r="A31" s="390" t="s">
        <v>2553</v>
      </c>
      <c r="B31" s="390" t="s">
        <v>3277</v>
      </c>
      <c r="C31" s="405">
        <v>0</v>
      </c>
      <c r="D31" s="391" t="s">
        <v>66</v>
      </c>
      <c r="E31" s="391" t="s">
        <v>67</v>
      </c>
      <c r="F31" s="408" t="str">
        <f>UnitControlCenter!$B$6</f>
        <v>g CO2 / 2019 dollar</v>
      </c>
      <c r="G31" s="392" t="s">
        <v>3222</v>
      </c>
      <c r="H31" s="392"/>
      <c r="I31" s="391"/>
      <c r="J31" s="392"/>
      <c r="K31" s="392"/>
      <c r="L31" s="392"/>
      <c r="M31" s="392"/>
      <c r="N31" s="392"/>
      <c r="O31" s="392"/>
      <c r="P31" s="392"/>
      <c r="Q31" s="392"/>
      <c r="R31" s="392"/>
      <c r="S31" s="392"/>
    </row>
    <row r="32" spans="1:19" ht="85.5">
      <c r="A32" s="344" t="s">
        <v>3099</v>
      </c>
      <c r="B32" s="344" t="s">
        <v>2907</v>
      </c>
      <c r="C32" s="398">
        <v>1</v>
      </c>
      <c r="D32" s="343" t="s">
        <v>66</v>
      </c>
      <c r="E32" s="343" t="s">
        <v>3438</v>
      </c>
      <c r="F32" s="4" t="str">
        <f>UnitControlCenter!$B$3</f>
        <v>million metric tons / year</v>
      </c>
      <c r="G32" s="78" t="s">
        <v>3493</v>
      </c>
      <c r="I32" s="343"/>
    </row>
    <row r="33" spans="1:19">
      <c r="A33" s="344" t="s">
        <v>3099</v>
      </c>
      <c r="B33" s="344" t="s">
        <v>141</v>
      </c>
      <c r="C33" s="398">
        <v>1</v>
      </c>
      <c r="D33" s="343" t="s">
        <v>66</v>
      </c>
      <c r="E33" s="343" t="s">
        <v>3438</v>
      </c>
      <c r="F33" s="4" t="str">
        <f>UnitControlCenter!$B$3</f>
        <v>million metric tons / year</v>
      </c>
      <c r="G33" s="343" t="s">
        <v>2706</v>
      </c>
      <c r="I33" s="343"/>
    </row>
    <row r="34" spans="1:19">
      <c r="A34" s="344" t="s">
        <v>3099</v>
      </c>
      <c r="B34" s="344" t="s">
        <v>2704</v>
      </c>
      <c r="C34" s="398">
        <v>1</v>
      </c>
      <c r="D34" s="343" t="s">
        <v>66</v>
      </c>
      <c r="E34" s="343" t="s">
        <v>3438</v>
      </c>
      <c r="F34" s="4" t="str">
        <f>UnitControlCenter!$B$3</f>
        <v>million metric tons / year</v>
      </c>
      <c r="G34" s="343" t="s">
        <v>2707</v>
      </c>
      <c r="I34" s="343"/>
    </row>
    <row r="35" spans="1:19">
      <c r="A35" s="344" t="s">
        <v>3099</v>
      </c>
      <c r="B35" s="344" t="s">
        <v>2802</v>
      </c>
      <c r="C35" s="398">
        <v>1</v>
      </c>
      <c r="D35" s="343" t="s">
        <v>66</v>
      </c>
      <c r="E35" s="343" t="s">
        <v>3438</v>
      </c>
      <c r="F35" s="4" t="str">
        <f>UnitControlCenter!$B$3</f>
        <v>million metric tons / year</v>
      </c>
      <c r="G35" s="343" t="s">
        <v>2813</v>
      </c>
      <c r="I35" s="343"/>
    </row>
    <row r="36" spans="1:19">
      <c r="A36" s="344" t="s">
        <v>3099</v>
      </c>
      <c r="B36" s="344" t="s">
        <v>99</v>
      </c>
      <c r="C36" s="398">
        <v>1</v>
      </c>
      <c r="D36" s="343" t="s">
        <v>66</v>
      </c>
      <c r="E36" s="343" t="s">
        <v>3438</v>
      </c>
      <c r="F36" s="4" t="str">
        <f>UnitControlCenter!$B$3</f>
        <v>million metric tons / year</v>
      </c>
      <c r="G36" s="343" t="s">
        <v>2708</v>
      </c>
      <c r="I36" s="343"/>
    </row>
    <row r="37" spans="1:19" ht="28.5">
      <c r="A37" s="344" t="s">
        <v>3099</v>
      </c>
      <c r="B37" s="344" t="s">
        <v>9</v>
      </c>
      <c r="C37" s="398">
        <v>1</v>
      </c>
      <c r="D37" s="343" t="s">
        <v>66</v>
      </c>
      <c r="E37" s="343" t="s">
        <v>3438</v>
      </c>
      <c r="F37" s="4" t="str">
        <f>UnitControlCenter!$B$3</f>
        <v>million metric tons / year</v>
      </c>
      <c r="G37" s="343" t="s">
        <v>3494</v>
      </c>
      <c r="I37" s="343"/>
    </row>
    <row r="38" spans="1:19" ht="14.65" thickBot="1">
      <c r="A38" s="390" t="s">
        <v>3099</v>
      </c>
      <c r="B38" s="390" t="s">
        <v>4</v>
      </c>
      <c r="C38" s="405">
        <v>1</v>
      </c>
      <c r="D38" s="391" t="s">
        <v>66</v>
      </c>
      <c r="E38" s="391" t="s">
        <v>3438</v>
      </c>
      <c r="F38" s="394" t="str">
        <f>UnitControlCenter!$B$3</f>
        <v>million metric tons / year</v>
      </c>
      <c r="G38" s="391" t="s">
        <v>2710</v>
      </c>
      <c r="H38" s="392"/>
      <c r="I38" s="391"/>
      <c r="J38" s="392"/>
      <c r="K38" s="392"/>
      <c r="L38" s="392"/>
      <c r="M38" s="392"/>
      <c r="N38" s="392"/>
      <c r="O38" s="392"/>
      <c r="P38" s="392"/>
      <c r="Q38" s="392"/>
      <c r="R38" s="392"/>
      <c r="S38" s="392"/>
    </row>
    <row r="39" spans="1:19" ht="28.5">
      <c r="A39" s="344" t="s">
        <v>392</v>
      </c>
      <c r="B39" s="344" t="s">
        <v>3376</v>
      </c>
      <c r="C39" s="398">
        <v>1</v>
      </c>
      <c r="D39" s="343" t="s">
        <v>68</v>
      </c>
      <c r="E39" s="343" t="s">
        <v>479</v>
      </c>
      <c r="F39" s="4" t="str">
        <f>UnitControlCenter!$B$7</f>
        <v>2019 dollars / ton CO2e abated, Annual average abatement (MtCO2e)</v>
      </c>
      <c r="G39" s="78" t="s">
        <v>3495</v>
      </c>
      <c r="I39" s="343"/>
    </row>
    <row r="40" spans="1:19" ht="28.9" thickBot="1">
      <c r="A40" s="390" t="s">
        <v>392</v>
      </c>
      <c r="B40" s="390" t="s">
        <v>3377</v>
      </c>
      <c r="C40" s="405">
        <v>1</v>
      </c>
      <c r="D40" s="391" t="s">
        <v>68</v>
      </c>
      <c r="E40" s="391" t="s">
        <v>479</v>
      </c>
      <c r="F40" s="394" t="str">
        <f>UnitControlCenter!$B$7</f>
        <v>2019 dollars / ton CO2e abated, Annual average abatement (MtCO2e)</v>
      </c>
      <c r="G40" s="392" t="s">
        <v>3495</v>
      </c>
      <c r="H40" s="392"/>
      <c r="I40" s="391"/>
      <c r="J40" s="392"/>
      <c r="K40" s="392"/>
      <c r="L40" s="392"/>
      <c r="M40" s="392"/>
      <c r="N40" s="392"/>
      <c r="O40" s="392"/>
      <c r="P40" s="392"/>
      <c r="Q40" s="392"/>
      <c r="R40" s="392"/>
      <c r="S40" s="392"/>
    </row>
    <row r="41" spans="1:19" ht="28.5">
      <c r="A41" s="344" t="s">
        <v>2555</v>
      </c>
      <c r="B41" s="344" t="s">
        <v>3395</v>
      </c>
      <c r="C41" s="398">
        <v>1</v>
      </c>
      <c r="D41" s="343" t="s">
        <v>68</v>
      </c>
      <c r="E41" s="343" t="s">
        <v>67</v>
      </c>
      <c r="F41" s="4" t="str">
        <f>UnitControlCenter!$B$8</f>
        <v>billion 2019 dollars / year</v>
      </c>
      <c r="G41" s="78" t="s">
        <v>3378</v>
      </c>
      <c r="H41" s="78" t="s">
        <v>2648</v>
      </c>
      <c r="I41" s="343" t="s">
        <v>2626</v>
      </c>
    </row>
    <row r="42" spans="1:19">
      <c r="A42" s="344" t="s">
        <v>2555</v>
      </c>
      <c r="B42" s="389" t="s">
        <v>3122</v>
      </c>
      <c r="C42" s="398">
        <v>1</v>
      </c>
      <c r="D42" s="343" t="s">
        <v>66</v>
      </c>
      <c r="E42" s="343" t="s">
        <v>67</v>
      </c>
      <c r="F42" s="4" t="str">
        <f>UnitControlCenter!$B$8</f>
        <v>billion 2019 dollars / year</v>
      </c>
      <c r="G42" s="78" t="s">
        <v>3114</v>
      </c>
      <c r="I42" s="343"/>
    </row>
    <row r="43" spans="1:19" ht="57">
      <c r="A43" s="344" t="s">
        <v>2555</v>
      </c>
      <c r="B43" s="344" t="s">
        <v>3365</v>
      </c>
      <c r="C43" s="420">
        <v>1</v>
      </c>
      <c r="D43" s="343" t="s">
        <v>68</v>
      </c>
      <c r="E43" s="343" t="s">
        <v>69</v>
      </c>
      <c r="F43" s="4" t="str">
        <f>UnitControlCenter!$B$8</f>
        <v>billion 2019 dollars / year</v>
      </c>
      <c r="G43" s="4" t="s">
        <v>3366</v>
      </c>
      <c r="H43" s="4" t="s">
        <v>3367</v>
      </c>
      <c r="I43" s="4" t="s">
        <v>3368</v>
      </c>
    </row>
    <row r="44" spans="1:19" ht="28.5">
      <c r="A44" s="344" t="s">
        <v>2555</v>
      </c>
      <c r="B44" s="389" t="s">
        <v>3370</v>
      </c>
      <c r="C44" s="406">
        <v>1</v>
      </c>
      <c r="D44" s="343" t="s">
        <v>66</v>
      </c>
      <c r="E44" s="343" t="s">
        <v>67</v>
      </c>
      <c r="F44" s="7" t="str">
        <f>UnitControlCenter!$B$9</f>
        <v>billion 2019 dollars</v>
      </c>
      <c r="G44" s="397" t="s">
        <v>3372</v>
      </c>
      <c r="H44" s="397"/>
      <c r="I44" s="343"/>
    </row>
    <row r="45" spans="1:19" s="397" customFormat="1" ht="28.5">
      <c r="A45" s="344" t="s">
        <v>2555</v>
      </c>
      <c r="B45" s="389" t="s">
        <v>3373</v>
      </c>
      <c r="C45" s="406">
        <v>1</v>
      </c>
      <c r="D45" s="343" t="s">
        <v>66</v>
      </c>
      <c r="E45" s="343" t="s">
        <v>67</v>
      </c>
      <c r="F45" s="7" t="str">
        <f>UnitControlCenter!$B$8</f>
        <v>billion 2019 dollars / year</v>
      </c>
      <c r="G45" s="397" t="s">
        <v>3374</v>
      </c>
      <c r="I45" s="343"/>
    </row>
    <row r="46" spans="1:19" ht="114.4" thickBot="1">
      <c r="A46" s="390" t="s">
        <v>2555</v>
      </c>
      <c r="B46" s="395" t="s">
        <v>3487</v>
      </c>
      <c r="C46" s="405">
        <v>1</v>
      </c>
      <c r="D46" s="391" t="s">
        <v>68</v>
      </c>
      <c r="E46" s="391" t="s">
        <v>67</v>
      </c>
      <c r="F46" s="394" t="str">
        <f>UnitControlCenter!$B$8</f>
        <v>billion 2019 dollars / year</v>
      </c>
      <c r="G46" s="392" t="s">
        <v>3491</v>
      </c>
      <c r="H46" s="392" t="s">
        <v>3488</v>
      </c>
      <c r="I46" s="391" t="s">
        <v>3490</v>
      </c>
      <c r="J46" s="392"/>
      <c r="K46" s="392"/>
      <c r="L46" s="392"/>
      <c r="M46" s="392"/>
      <c r="N46" s="392"/>
      <c r="O46" s="392"/>
      <c r="P46" s="392"/>
      <c r="Q46" s="392"/>
      <c r="R46" s="392"/>
      <c r="S46" s="392"/>
    </row>
    <row r="47" spans="1:19" ht="28.5">
      <c r="A47" s="344" t="s">
        <v>3264</v>
      </c>
      <c r="B47" s="389" t="s">
        <v>3281</v>
      </c>
      <c r="C47" s="413">
        <v>1</v>
      </c>
      <c r="D47" s="343" t="s">
        <v>68</v>
      </c>
      <c r="E47" s="343" t="s">
        <v>67</v>
      </c>
      <c r="F47" s="7" t="str">
        <f>UnitControlCenter!$B$10</f>
        <v>jobs</v>
      </c>
      <c r="G47" s="397" t="s">
        <v>3272</v>
      </c>
      <c r="H47" s="397" t="s">
        <v>3271</v>
      </c>
      <c r="I47" s="343" t="s">
        <v>2627</v>
      </c>
    </row>
    <row r="48" spans="1:19" ht="28.5">
      <c r="A48" s="344" t="s">
        <v>3264</v>
      </c>
      <c r="B48" s="389" t="s">
        <v>3282</v>
      </c>
      <c r="C48" s="416">
        <v>1</v>
      </c>
      <c r="D48" s="343" t="s">
        <v>68</v>
      </c>
      <c r="E48" s="343" t="s">
        <v>67</v>
      </c>
      <c r="F48" s="7" t="str">
        <f>UnitControlCenter!$B$10</f>
        <v>jobs</v>
      </c>
      <c r="G48" s="397" t="s">
        <v>3285</v>
      </c>
      <c r="H48" s="397" t="s">
        <v>3286</v>
      </c>
      <c r="I48" s="343" t="s">
        <v>3287</v>
      </c>
    </row>
    <row r="49" spans="1:19" ht="28.5">
      <c r="A49" s="344" t="s">
        <v>3264</v>
      </c>
      <c r="B49" s="389" t="s">
        <v>3346</v>
      </c>
      <c r="C49" s="418">
        <v>1</v>
      </c>
      <c r="D49" s="343" t="s">
        <v>68</v>
      </c>
      <c r="E49" s="343" t="s">
        <v>67</v>
      </c>
      <c r="F49" s="7" t="str">
        <f>UnitControlCenter!$B$10</f>
        <v>jobs</v>
      </c>
      <c r="G49" s="397" t="s">
        <v>3350</v>
      </c>
      <c r="H49" s="397" t="s">
        <v>3349</v>
      </c>
      <c r="I49" s="343" t="s">
        <v>3364</v>
      </c>
    </row>
    <row r="50" spans="1:19" ht="28.5">
      <c r="A50" s="344" t="s">
        <v>3264</v>
      </c>
      <c r="B50" s="389" t="s">
        <v>3434</v>
      </c>
      <c r="C50" s="424">
        <v>1</v>
      </c>
      <c r="D50" s="343" t="s">
        <v>68</v>
      </c>
      <c r="E50" s="343" t="s">
        <v>67</v>
      </c>
      <c r="F50" s="7" t="str">
        <f>UnitControlCenter!$B$10</f>
        <v>jobs</v>
      </c>
      <c r="G50" s="397" t="s">
        <v>3433</v>
      </c>
      <c r="H50" s="397" t="s">
        <v>3271</v>
      </c>
      <c r="I50" s="343" t="s">
        <v>2627</v>
      </c>
    </row>
    <row r="51" spans="1:19" ht="28.5">
      <c r="A51" s="344" t="s">
        <v>3264</v>
      </c>
      <c r="B51" s="389" t="s">
        <v>3266</v>
      </c>
      <c r="C51" s="413">
        <v>1</v>
      </c>
      <c r="D51" s="343" t="s">
        <v>68</v>
      </c>
      <c r="E51" s="343" t="s">
        <v>67</v>
      </c>
      <c r="F51" s="4" t="str">
        <f>UnitControlCenter!$B$8</f>
        <v>billion 2019 dollars / year</v>
      </c>
      <c r="G51" s="397" t="s">
        <v>3273</v>
      </c>
      <c r="H51" s="397" t="s">
        <v>3275</v>
      </c>
      <c r="I51" s="343" t="s">
        <v>2627</v>
      </c>
    </row>
    <row r="52" spans="1:19" ht="28.5">
      <c r="A52" s="344" t="s">
        <v>3264</v>
      </c>
      <c r="B52" s="389" t="s">
        <v>3288</v>
      </c>
      <c r="C52" s="417">
        <v>1</v>
      </c>
      <c r="D52" s="343" t="s">
        <v>68</v>
      </c>
      <c r="E52" s="343" t="s">
        <v>67</v>
      </c>
      <c r="F52" s="4" t="str">
        <f>UnitControlCenter!$B$12</f>
        <v>% change</v>
      </c>
      <c r="G52" s="397" t="s">
        <v>3290</v>
      </c>
      <c r="H52" s="397" t="s">
        <v>3275</v>
      </c>
      <c r="I52" s="343" t="s">
        <v>2627</v>
      </c>
    </row>
    <row r="53" spans="1:19" ht="28.5">
      <c r="A53" s="344" t="s">
        <v>3264</v>
      </c>
      <c r="B53" s="389" t="s">
        <v>3347</v>
      </c>
      <c r="C53" s="418">
        <v>1</v>
      </c>
      <c r="D53" s="343" t="s">
        <v>68</v>
      </c>
      <c r="E53" s="343" t="s">
        <v>67</v>
      </c>
      <c r="F53" s="4" t="str">
        <f>UnitControlCenter!$B$8</f>
        <v>billion 2019 dollars / year</v>
      </c>
      <c r="G53" s="397" t="s">
        <v>3351</v>
      </c>
      <c r="H53" s="397" t="s">
        <v>3349</v>
      </c>
      <c r="I53" s="343" t="s">
        <v>3364</v>
      </c>
    </row>
    <row r="54" spans="1:19" ht="42.75">
      <c r="A54" s="344" t="s">
        <v>3264</v>
      </c>
      <c r="B54" s="389" t="s">
        <v>3280</v>
      </c>
      <c r="C54" s="413">
        <v>1</v>
      </c>
      <c r="D54" s="343" t="s">
        <v>68</v>
      </c>
      <c r="E54" s="343" t="s">
        <v>67</v>
      </c>
      <c r="F54" s="4" t="str">
        <f>UnitControlCenter!$B$8</f>
        <v>billion 2019 dollars / year</v>
      </c>
      <c r="G54" s="397" t="s">
        <v>3276</v>
      </c>
      <c r="H54" s="397" t="s">
        <v>3274</v>
      </c>
      <c r="I54" s="343" t="s">
        <v>2627</v>
      </c>
    </row>
    <row r="55" spans="1:19" ht="28.5">
      <c r="A55" s="344" t="s">
        <v>3264</v>
      </c>
      <c r="B55" s="389" t="s">
        <v>3278</v>
      </c>
      <c r="C55" s="406">
        <v>1</v>
      </c>
      <c r="D55" s="343" t="s">
        <v>66</v>
      </c>
      <c r="E55" s="343" t="s">
        <v>67</v>
      </c>
      <c r="F55" s="7" t="str">
        <f>UnitControlCenter!$B$13</f>
        <v>2019 dollars / employee-year</v>
      </c>
      <c r="G55" s="397" t="s">
        <v>3279</v>
      </c>
      <c r="H55" s="397"/>
      <c r="I55" s="343"/>
    </row>
    <row r="56" spans="1:19" ht="28.9" thickBot="1">
      <c r="A56" s="390" t="s">
        <v>3264</v>
      </c>
      <c r="B56" s="395" t="s">
        <v>3348</v>
      </c>
      <c r="C56" s="405">
        <v>1</v>
      </c>
      <c r="D56" s="391" t="s">
        <v>68</v>
      </c>
      <c r="E56" s="391" t="s">
        <v>67</v>
      </c>
      <c r="F56" s="394" t="str">
        <f>UnitControlCenter!$B$8</f>
        <v>billion 2019 dollars / year</v>
      </c>
      <c r="G56" s="392" t="s">
        <v>3352</v>
      </c>
      <c r="H56" s="392" t="s">
        <v>3349</v>
      </c>
      <c r="I56" s="391" t="s">
        <v>3364</v>
      </c>
      <c r="J56" s="392"/>
      <c r="K56" s="392"/>
      <c r="L56" s="392"/>
      <c r="M56" s="392"/>
      <c r="N56" s="392"/>
      <c r="O56" s="392"/>
      <c r="P56" s="392"/>
      <c r="Q56" s="392"/>
      <c r="R56" s="392"/>
      <c r="S56" s="392"/>
    </row>
    <row r="57" spans="1:19" ht="71.25">
      <c r="A57" s="344" t="s">
        <v>3265</v>
      </c>
      <c r="B57" s="344" t="s">
        <v>3014</v>
      </c>
      <c r="C57" s="398">
        <v>1</v>
      </c>
      <c r="D57" s="343" t="s">
        <v>68</v>
      </c>
      <c r="E57" s="343" t="s">
        <v>67</v>
      </c>
      <c r="F57" s="4" t="str">
        <f>UnitControlCenter!$B$8</f>
        <v>billion 2019 dollars / year</v>
      </c>
      <c r="G57" s="4" t="s">
        <v>3015</v>
      </c>
      <c r="H57" s="4" t="s">
        <v>3016</v>
      </c>
      <c r="I57" s="4" t="s">
        <v>2989</v>
      </c>
    </row>
    <row r="58" spans="1:19" ht="42.75">
      <c r="A58" s="344" t="s">
        <v>3265</v>
      </c>
      <c r="B58" s="344" t="s">
        <v>3018</v>
      </c>
      <c r="C58" s="398">
        <v>1</v>
      </c>
      <c r="D58" s="343" t="s">
        <v>68</v>
      </c>
      <c r="E58" s="343" t="s">
        <v>67</v>
      </c>
      <c r="F58" s="4" t="str">
        <f>UnitControlCenter!$B$8</f>
        <v>billion 2019 dollars / year</v>
      </c>
      <c r="G58" s="4" t="s">
        <v>3028</v>
      </c>
      <c r="H58" s="4" t="s">
        <v>3029</v>
      </c>
      <c r="I58" s="4" t="s">
        <v>3030</v>
      </c>
    </row>
    <row r="59" spans="1:19" ht="57">
      <c r="A59" s="344" t="s">
        <v>3265</v>
      </c>
      <c r="B59" s="344" t="s">
        <v>3019</v>
      </c>
      <c r="C59" s="398">
        <v>1</v>
      </c>
      <c r="D59" s="343" t="s">
        <v>68</v>
      </c>
      <c r="E59" s="343" t="s">
        <v>67</v>
      </c>
      <c r="F59" s="4" t="str">
        <f>UnitControlCenter!$B$8</f>
        <v>billion 2019 dollars / year</v>
      </c>
      <c r="G59" s="4" t="s">
        <v>3039</v>
      </c>
      <c r="H59" s="4" t="s">
        <v>3037</v>
      </c>
      <c r="I59" s="4" t="s">
        <v>3038</v>
      </c>
    </row>
    <row r="60" spans="1:19" ht="42.75">
      <c r="A60" s="344" t="s">
        <v>3265</v>
      </c>
      <c r="B60" s="344" t="s">
        <v>3020</v>
      </c>
      <c r="C60" s="398">
        <v>1</v>
      </c>
      <c r="D60" s="343" t="s">
        <v>68</v>
      </c>
      <c r="E60" s="343" t="s">
        <v>67</v>
      </c>
      <c r="F60" s="4" t="str">
        <f>UnitControlCenter!$B$8</f>
        <v>billion 2019 dollars / year</v>
      </c>
      <c r="G60" s="4" t="s">
        <v>3033</v>
      </c>
      <c r="H60" s="4" t="s">
        <v>3029</v>
      </c>
      <c r="I60" s="4" t="s">
        <v>3031</v>
      </c>
    </row>
    <row r="61" spans="1:19" ht="42.75">
      <c r="A61" s="344" t="s">
        <v>3265</v>
      </c>
      <c r="B61" s="344" t="s">
        <v>3021</v>
      </c>
      <c r="C61" s="398">
        <v>1</v>
      </c>
      <c r="D61" s="343" t="s">
        <v>68</v>
      </c>
      <c r="E61" s="343" t="s">
        <v>67</v>
      </c>
      <c r="F61" s="4" t="str">
        <f>UnitControlCenter!$B$8</f>
        <v>billion 2019 dollars / year</v>
      </c>
      <c r="G61" s="4" t="s">
        <v>3034</v>
      </c>
      <c r="H61" s="4" t="s">
        <v>3029</v>
      </c>
      <c r="I61" s="4" t="s">
        <v>3032</v>
      </c>
    </row>
    <row r="62" spans="1:19" ht="57">
      <c r="A62" s="344" t="s">
        <v>3265</v>
      </c>
      <c r="B62" s="344" t="s">
        <v>3022</v>
      </c>
      <c r="C62" s="398">
        <v>1</v>
      </c>
      <c r="D62" s="343" t="s">
        <v>68</v>
      </c>
      <c r="E62" s="343" t="s">
        <v>67</v>
      </c>
      <c r="F62" s="4" t="str">
        <f>UnitControlCenter!$B$8</f>
        <v>billion 2019 dollars / year</v>
      </c>
      <c r="G62" s="4" t="s">
        <v>3040</v>
      </c>
      <c r="H62" s="4" t="s">
        <v>3037</v>
      </c>
      <c r="I62" s="4" t="s">
        <v>3038</v>
      </c>
    </row>
    <row r="63" spans="1:19" ht="57">
      <c r="A63" s="344" t="s">
        <v>3265</v>
      </c>
      <c r="B63" s="344" t="s">
        <v>3023</v>
      </c>
      <c r="C63" s="398">
        <v>1</v>
      </c>
      <c r="D63" s="343" t="s">
        <v>68</v>
      </c>
      <c r="E63" s="343" t="s">
        <v>67</v>
      </c>
      <c r="F63" s="4" t="str">
        <f>UnitControlCenter!$B$8</f>
        <v>billion 2019 dollars / year</v>
      </c>
      <c r="G63" s="4" t="s">
        <v>3041</v>
      </c>
      <c r="H63" s="4" t="s">
        <v>3037</v>
      </c>
      <c r="I63" s="4" t="s">
        <v>3038</v>
      </c>
    </row>
    <row r="64" spans="1:19" ht="57">
      <c r="A64" s="344" t="s">
        <v>3265</v>
      </c>
      <c r="B64" s="344" t="s">
        <v>3024</v>
      </c>
      <c r="C64" s="398">
        <v>1</v>
      </c>
      <c r="D64" s="343" t="s">
        <v>68</v>
      </c>
      <c r="E64" s="343" t="s">
        <v>67</v>
      </c>
      <c r="F64" s="4" t="str">
        <f>UnitControlCenter!$B$8</f>
        <v>billion 2019 dollars / year</v>
      </c>
      <c r="G64" s="4" t="s">
        <v>3042</v>
      </c>
      <c r="H64" s="4" t="s">
        <v>3037</v>
      </c>
      <c r="I64" s="4" t="s">
        <v>3038</v>
      </c>
    </row>
    <row r="65" spans="1:19" ht="57">
      <c r="A65" s="344" t="s">
        <v>3265</v>
      </c>
      <c r="B65" s="344" t="s">
        <v>3048</v>
      </c>
      <c r="C65" s="398">
        <v>1</v>
      </c>
      <c r="D65" s="343" t="s">
        <v>68</v>
      </c>
      <c r="E65" s="343" t="s">
        <v>67</v>
      </c>
      <c r="F65" s="4" t="str">
        <f>UnitControlCenter!$B$8</f>
        <v>billion 2019 dollars / year</v>
      </c>
      <c r="G65" s="4" t="s">
        <v>3046</v>
      </c>
      <c r="H65" s="4" t="s">
        <v>3037</v>
      </c>
      <c r="I65" s="4" t="s">
        <v>3044</v>
      </c>
    </row>
    <row r="66" spans="1:19" ht="57.4" thickBot="1">
      <c r="A66" s="390" t="s">
        <v>3265</v>
      </c>
      <c r="B66" s="390" t="s">
        <v>3049</v>
      </c>
      <c r="C66" s="405">
        <v>1</v>
      </c>
      <c r="D66" s="391" t="s">
        <v>68</v>
      </c>
      <c r="E66" s="391" t="s">
        <v>67</v>
      </c>
      <c r="F66" s="394" t="str">
        <f>UnitControlCenter!$B$8</f>
        <v>billion 2019 dollars / year</v>
      </c>
      <c r="G66" s="394" t="s">
        <v>3047</v>
      </c>
      <c r="H66" s="394" t="s">
        <v>3037</v>
      </c>
      <c r="I66" s="394" t="s">
        <v>3045</v>
      </c>
      <c r="J66" s="392"/>
      <c r="K66" s="392"/>
      <c r="L66" s="392"/>
      <c r="M66" s="392"/>
      <c r="N66" s="392"/>
      <c r="O66" s="392"/>
      <c r="P66" s="392"/>
      <c r="Q66" s="392"/>
      <c r="R66" s="392"/>
      <c r="S66" s="392"/>
    </row>
    <row r="67" spans="1:19">
      <c r="A67" s="344" t="s">
        <v>2556</v>
      </c>
      <c r="B67" s="344" t="s">
        <v>3435</v>
      </c>
      <c r="C67" s="424">
        <v>1</v>
      </c>
      <c r="D67" s="343" t="s">
        <v>66</v>
      </c>
      <c r="E67" s="343" t="s">
        <v>3439</v>
      </c>
      <c r="F67" s="4" t="str">
        <f>UnitControlCenter!$B$11</f>
        <v>incidents / year</v>
      </c>
      <c r="G67" s="343" t="s">
        <v>3316</v>
      </c>
      <c r="I67" s="343"/>
    </row>
    <row r="68" spans="1:19">
      <c r="A68" s="344" t="s">
        <v>2556</v>
      </c>
      <c r="B68" s="344" t="s">
        <v>3308</v>
      </c>
      <c r="C68" s="398">
        <v>1</v>
      </c>
      <c r="D68" s="343" t="s">
        <v>66</v>
      </c>
      <c r="E68" s="343" t="s">
        <v>67</v>
      </c>
      <c r="F68" s="4" t="str">
        <f>UnitControlCenter!$B$11</f>
        <v>incidents / year</v>
      </c>
      <c r="G68" s="343" t="s">
        <v>3316</v>
      </c>
      <c r="I68" s="343"/>
    </row>
    <row r="69" spans="1:19" ht="28.5">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3309</v>
      </c>
      <c r="C70" s="406">
        <v>1</v>
      </c>
      <c r="D70" s="343" t="s">
        <v>66</v>
      </c>
      <c r="E70" s="343" t="s">
        <v>67</v>
      </c>
      <c r="F70" s="4" t="str">
        <f>UnitControlCenter!$B$11</f>
        <v>incidents / year</v>
      </c>
      <c r="G70" s="343" t="s">
        <v>3317</v>
      </c>
      <c r="H70" s="397"/>
      <c r="I70" s="343"/>
    </row>
    <row r="71" spans="1:19" ht="28.5">
      <c r="A71" s="344" t="s">
        <v>2556</v>
      </c>
      <c r="B71" s="344" t="s">
        <v>3310</v>
      </c>
      <c r="C71" s="406">
        <v>1</v>
      </c>
      <c r="D71" s="343" t="s">
        <v>66</v>
      </c>
      <c r="E71" s="343" t="s">
        <v>67</v>
      </c>
      <c r="F71" s="4" t="str">
        <f>UnitControlCenter!$B$11</f>
        <v>incidents / year</v>
      </c>
      <c r="G71" s="343" t="s">
        <v>3318</v>
      </c>
      <c r="H71" s="397"/>
      <c r="I71" s="343"/>
    </row>
    <row r="72" spans="1:19">
      <c r="A72" s="344" t="s">
        <v>2556</v>
      </c>
      <c r="B72" s="344" t="s">
        <v>3323</v>
      </c>
      <c r="C72" s="406">
        <v>1</v>
      </c>
      <c r="D72" s="343" t="s">
        <v>66</v>
      </c>
      <c r="E72" s="343" t="s">
        <v>67</v>
      </c>
      <c r="F72" s="4" t="str">
        <f>UnitControlCenter!$B$11</f>
        <v>incidents / year</v>
      </c>
      <c r="G72" s="343" t="s">
        <v>3324</v>
      </c>
      <c r="H72" s="397"/>
      <c r="I72" s="343"/>
    </row>
    <row r="73" spans="1:19">
      <c r="A73" s="344" t="s">
        <v>2556</v>
      </c>
      <c r="B73" s="344" t="s">
        <v>3311</v>
      </c>
      <c r="C73" s="406">
        <v>1</v>
      </c>
      <c r="D73" s="343" t="s">
        <v>66</v>
      </c>
      <c r="E73" s="343" t="s">
        <v>67</v>
      </c>
      <c r="F73" s="4" t="str">
        <f>UnitControlCenter!$B$11</f>
        <v>incidents / year</v>
      </c>
      <c r="G73" s="343" t="s">
        <v>3319</v>
      </c>
      <c r="H73" s="397"/>
      <c r="I73" s="343"/>
    </row>
    <row r="74" spans="1:19">
      <c r="A74" s="344" t="s">
        <v>2556</v>
      </c>
      <c r="B74" s="344" t="s">
        <v>3312</v>
      </c>
      <c r="C74" s="406">
        <v>1</v>
      </c>
      <c r="D74" s="343" t="s">
        <v>66</v>
      </c>
      <c r="E74" s="343" t="s">
        <v>67</v>
      </c>
      <c r="F74" s="4" t="str">
        <f>UnitControlCenter!$B$11</f>
        <v>incidents / year</v>
      </c>
      <c r="G74" s="343" t="s">
        <v>3320</v>
      </c>
      <c r="H74" s="397"/>
      <c r="I74" s="343"/>
    </row>
    <row r="75" spans="1:19">
      <c r="A75" s="344" t="s">
        <v>2556</v>
      </c>
      <c r="B75" s="344" t="s">
        <v>3313</v>
      </c>
      <c r="C75" s="406">
        <v>1</v>
      </c>
      <c r="D75" s="343" t="s">
        <v>66</v>
      </c>
      <c r="E75" s="343" t="s">
        <v>67</v>
      </c>
      <c r="F75" s="4" t="str">
        <f>UnitControlCenter!$B$11</f>
        <v>incidents / year</v>
      </c>
      <c r="G75" s="343" t="s">
        <v>3321</v>
      </c>
      <c r="H75" s="397"/>
      <c r="I75" s="343"/>
    </row>
    <row r="76" spans="1:19" ht="28.9" thickBot="1">
      <c r="A76" s="390" t="s">
        <v>2556</v>
      </c>
      <c r="B76" s="390" t="s">
        <v>3314</v>
      </c>
      <c r="C76" s="405">
        <v>1</v>
      </c>
      <c r="D76" s="391" t="s">
        <v>66</v>
      </c>
      <c r="E76" s="391" t="s">
        <v>67</v>
      </c>
      <c r="F76" s="394" t="str">
        <f>UnitControlCenter!$B$11</f>
        <v>incidents / year</v>
      </c>
      <c r="G76" s="391" t="s">
        <v>3322</v>
      </c>
      <c r="H76" s="392"/>
      <c r="I76" s="391"/>
      <c r="J76" s="392"/>
      <c r="K76" s="392"/>
      <c r="L76" s="392"/>
      <c r="M76" s="392"/>
      <c r="N76" s="392"/>
      <c r="O76" s="392"/>
      <c r="P76" s="392"/>
      <c r="Q76" s="392"/>
      <c r="R76" s="392"/>
      <c r="S76" s="392"/>
    </row>
    <row r="77" spans="1:19" ht="114">
      <c r="A77" s="344" t="s">
        <v>2777</v>
      </c>
      <c r="B77" s="344" t="s">
        <v>2558</v>
      </c>
      <c r="C77" s="398">
        <v>1</v>
      </c>
      <c r="D77" s="343" t="s">
        <v>68</v>
      </c>
      <c r="E77" s="343" t="s">
        <v>69</v>
      </c>
      <c r="F77" s="4" t="str">
        <f>UnitControlCenter!$B$15</f>
        <v>terawatt-hours (TWh) / year</v>
      </c>
      <c r="G77" s="343" t="s">
        <v>2815</v>
      </c>
      <c r="H77" s="78" t="s">
        <v>2816</v>
      </c>
      <c r="I77" s="343" t="s">
        <v>2823</v>
      </c>
    </row>
    <row r="78" spans="1:19" ht="128.25">
      <c r="A78" s="344" t="s">
        <v>2777</v>
      </c>
      <c r="B78" s="344" t="s">
        <v>2559</v>
      </c>
      <c r="C78" s="398">
        <v>1</v>
      </c>
      <c r="D78" s="343" t="s">
        <v>68</v>
      </c>
      <c r="E78" s="343" t="s">
        <v>67</v>
      </c>
      <c r="F78" s="4" t="str">
        <f>UnitControlCenter!$B$15</f>
        <v>terawatt-hours (TWh) / year</v>
      </c>
      <c r="G78" s="343" t="s">
        <v>2817</v>
      </c>
      <c r="H78" s="78" t="s">
        <v>2818</v>
      </c>
      <c r="I78" s="343" t="s">
        <v>2824</v>
      </c>
    </row>
    <row r="79" spans="1:19" ht="114">
      <c r="A79" s="344" t="s">
        <v>2777</v>
      </c>
      <c r="B79" s="344" t="s">
        <v>2560</v>
      </c>
      <c r="C79" s="398">
        <v>1</v>
      </c>
      <c r="D79" s="343" t="s">
        <v>68</v>
      </c>
      <c r="E79" s="343" t="s">
        <v>69</v>
      </c>
      <c r="F79" s="4" t="str">
        <f>UnitControlCenter!$B$16</f>
        <v>gigawatts (GW) / year</v>
      </c>
      <c r="G79" s="343" t="s">
        <v>2819</v>
      </c>
      <c r="H79" s="78" t="s">
        <v>2820</v>
      </c>
      <c r="I79" s="343" t="s">
        <v>2825</v>
      </c>
    </row>
    <row r="80" spans="1:19" ht="128.25">
      <c r="A80" s="344" t="s">
        <v>2777</v>
      </c>
      <c r="B80" s="344" t="s">
        <v>2561</v>
      </c>
      <c r="C80" s="398">
        <v>1</v>
      </c>
      <c r="D80" s="343" t="s">
        <v>68</v>
      </c>
      <c r="E80" s="343" t="s">
        <v>67</v>
      </c>
      <c r="F80" s="4" t="str">
        <f>UnitControlCenter!$B$16</f>
        <v>gigawatts (GW) / year</v>
      </c>
      <c r="G80" s="343" t="s">
        <v>2821</v>
      </c>
      <c r="H80" s="78" t="s">
        <v>2822</v>
      </c>
      <c r="I80" s="343" t="s">
        <v>2826</v>
      </c>
    </row>
    <row r="81" spans="1:19" ht="43.15" thickBot="1">
      <c r="A81" s="390" t="s">
        <v>2777</v>
      </c>
      <c r="B81" s="390" t="s">
        <v>2778</v>
      </c>
      <c r="C81" s="405">
        <v>1</v>
      </c>
      <c r="D81" s="391" t="s">
        <v>68</v>
      </c>
      <c r="E81" s="391" t="s">
        <v>69</v>
      </c>
      <c r="F81" s="394" t="str">
        <f>UnitControlCenter!$B$15</f>
        <v>terawatt-hours (TWh) / year</v>
      </c>
      <c r="G81" s="391" t="s">
        <v>3231</v>
      </c>
      <c r="H81" s="391" t="s">
        <v>3232</v>
      </c>
      <c r="I81" s="391" t="s">
        <v>2827</v>
      </c>
      <c r="J81" s="392"/>
      <c r="K81" s="392"/>
      <c r="L81" s="392"/>
      <c r="M81" s="392"/>
      <c r="N81" s="392"/>
      <c r="O81" s="392"/>
      <c r="P81" s="392"/>
      <c r="Q81" s="392"/>
      <c r="R81" s="392"/>
      <c r="S81" s="392"/>
    </row>
    <row r="82" spans="1:19" ht="99.75">
      <c r="A82" s="344" t="s">
        <v>3648</v>
      </c>
      <c r="B82" s="344" t="s">
        <v>2562</v>
      </c>
      <c r="C82" s="398">
        <v>1</v>
      </c>
      <c r="D82" s="343" t="s">
        <v>68</v>
      </c>
      <c r="E82" s="343" t="s">
        <v>2579</v>
      </c>
      <c r="F82" s="4" t="str">
        <f>UnitControlCenter!$B$17</f>
        <v>2019 dollars / megawatt-hour (MWh)</v>
      </c>
      <c r="G82" s="343" t="s">
        <v>2828</v>
      </c>
      <c r="H82" s="78" t="s">
        <v>2829</v>
      </c>
      <c r="I82" s="343" t="s">
        <v>2830</v>
      </c>
    </row>
    <row r="83" spans="1:19" ht="28.5">
      <c r="A83" s="344" t="s">
        <v>3648</v>
      </c>
      <c r="B83" s="344" t="s">
        <v>2563</v>
      </c>
      <c r="C83" s="398">
        <v>1</v>
      </c>
      <c r="D83" s="343" t="s">
        <v>68</v>
      </c>
      <c r="E83" s="343" t="s">
        <v>69</v>
      </c>
      <c r="F83" s="4" t="str">
        <f>UnitControlCenter!$B$15</f>
        <v>terawatt-hours (TWh) / year</v>
      </c>
      <c r="G83" s="343" t="s">
        <v>3148</v>
      </c>
      <c r="H83" s="78" t="s">
        <v>3149</v>
      </c>
      <c r="I83" s="343" t="s">
        <v>3150</v>
      </c>
    </row>
    <row r="84" spans="1:19" ht="57">
      <c r="A84" s="344" t="s">
        <v>3648</v>
      </c>
      <c r="B84" s="344" t="s">
        <v>3649</v>
      </c>
      <c r="C84" s="466">
        <v>1</v>
      </c>
      <c r="D84" s="343" t="s">
        <v>68</v>
      </c>
      <c r="E84" s="343" t="s">
        <v>69</v>
      </c>
      <c r="F84" s="4" t="str">
        <f>UnitControlCenter!$B$3</f>
        <v>million metric tons / year</v>
      </c>
      <c r="G84" s="343" t="s">
        <v>3652</v>
      </c>
      <c r="H84" s="78" t="s">
        <v>3650</v>
      </c>
      <c r="I84" s="343" t="s">
        <v>3651</v>
      </c>
    </row>
    <row r="85" spans="1:19" ht="85.5">
      <c r="A85" s="344" t="s">
        <v>3648</v>
      </c>
      <c r="B85" s="344" t="s">
        <v>2763</v>
      </c>
      <c r="C85" s="398">
        <v>1</v>
      </c>
      <c r="D85" s="343" t="s">
        <v>68</v>
      </c>
      <c r="E85" s="343" t="s">
        <v>69</v>
      </c>
      <c r="F85" s="4" t="str">
        <f>UnitControlCenter!$B$18</f>
        <v>cubic km / yr</v>
      </c>
      <c r="G85" s="343" t="s">
        <v>2831</v>
      </c>
      <c r="H85" s="78" t="s">
        <v>2832</v>
      </c>
      <c r="I85" s="343" t="s">
        <v>2833</v>
      </c>
    </row>
    <row r="86" spans="1:19" ht="100.15" thickBot="1">
      <c r="A86" s="390" t="s">
        <v>3648</v>
      </c>
      <c r="B86" s="390" t="s">
        <v>2764</v>
      </c>
      <c r="C86" s="405">
        <v>1</v>
      </c>
      <c r="D86" s="391" t="s">
        <v>68</v>
      </c>
      <c r="E86" s="391" t="s">
        <v>69</v>
      </c>
      <c r="F86" s="394" t="str">
        <f>UnitControlCenter!$B$18</f>
        <v>cubic km / yr</v>
      </c>
      <c r="G86" s="391" t="s">
        <v>2834</v>
      </c>
      <c r="H86" s="392" t="s">
        <v>2835</v>
      </c>
      <c r="I86" s="391" t="s">
        <v>2836</v>
      </c>
    </row>
    <row r="87" spans="1:19" ht="71.25">
      <c r="A87" s="344" t="s">
        <v>3115</v>
      </c>
      <c r="B87" s="344" t="s">
        <v>3116</v>
      </c>
      <c r="C87" s="398">
        <v>1</v>
      </c>
      <c r="D87" s="343" t="s">
        <v>68</v>
      </c>
      <c r="E87" s="343" t="s">
        <v>69</v>
      </c>
      <c r="F87" s="4" t="str">
        <f>UnitControlCenter!$B$21</f>
        <v>million vehicles / year</v>
      </c>
      <c r="G87" s="343" t="s">
        <v>2949</v>
      </c>
      <c r="H87" s="343" t="s">
        <v>2950</v>
      </c>
      <c r="I87" s="343" t="s">
        <v>2951</v>
      </c>
    </row>
    <row r="88" spans="1:19" ht="71.25">
      <c r="A88" s="344" t="s">
        <v>3115</v>
      </c>
      <c r="B88" s="344" t="s">
        <v>3117</v>
      </c>
      <c r="C88" s="398">
        <v>1</v>
      </c>
      <c r="D88" s="343" t="s">
        <v>68</v>
      </c>
      <c r="E88" s="343" t="s">
        <v>69</v>
      </c>
      <c r="F88" s="4" t="str">
        <f>UnitControlCenter!$B$22</f>
        <v>thousand vehicles / year</v>
      </c>
      <c r="G88" s="343" t="s">
        <v>2952</v>
      </c>
      <c r="H88" s="343" t="s">
        <v>2953</v>
      </c>
      <c r="I88" s="343" t="s">
        <v>2954</v>
      </c>
    </row>
    <row r="89" spans="1:19" ht="71.25">
      <c r="A89" s="344" t="s">
        <v>3115</v>
      </c>
      <c r="B89" s="344" t="s">
        <v>3655</v>
      </c>
      <c r="C89" s="398">
        <v>1</v>
      </c>
      <c r="D89" s="343" t="s">
        <v>68</v>
      </c>
      <c r="E89" s="343" t="s">
        <v>69</v>
      </c>
      <c r="F89" s="4" t="str">
        <f>UnitControlCenter!$B$22</f>
        <v>thousand vehicles / year</v>
      </c>
      <c r="G89" s="343" t="s">
        <v>2955</v>
      </c>
      <c r="H89" s="343" t="s">
        <v>2950</v>
      </c>
      <c r="I89" s="343" t="s">
        <v>2951</v>
      </c>
    </row>
    <row r="90" spans="1:19" ht="71.25">
      <c r="A90" s="344" t="s">
        <v>3115</v>
      </c>
      <c r="B90" s="344" t="s">
        <v>3660</v>
      </c>
      <c r="C90" s="398">
        <v>1</v>
      </c>
      <c r="D90" s="343" t="s">
        <v>68</v>
      </c>
      <c r="E90" s="343" t="s">
        <v>69</v>
      </c>
      <c r="F90" s="4" t="str">
        <f>UnitControlCenter!$B$22</f>
        <v>thousand vehicles / year</v>
      </c>
      <c r="G90" s="343" t="s">
        <v>2956</v>
      </c>
      <c r="H90" s="343" t="s">
        <v>2953</v>
      </c>
      <c r="I90" s="343" t="s">
        <v>2954</v>
      </c>
    </row>
    <row r="91" spans="1:19" ht="28.5">
      <c r="A91" s="344" t="s">
        <v>3115</v>
      </c>
      <c r="B91" s="344" t="s">
        <v>3118</v>
      </c>
      <c r="C91" s="398">
        <v>1</v>
      </c>
      <c r="D91" s="343" t="s">
        <v>68</v>
      </c>
      <c r="E91" s="343" t="s">
        <v>69</v>
      </c>
      <c r="F91" s="4" t="str">
        <f>UnitControlCenter!$B$22</f>
        <v>thousand vehicles / year</v>
      </c>
      <c r="G91" s="343" t="s">
        <v>2837</v>
      </c>
      <c r="H91" s="343" t="s">
        <v>2838</v>
      </c>
      <c r="I91" s="343" t="s">
        <v>2938</v>
      </c>
    </row>
    <row r="92" spans="1:19" ht="57">
      <c r="A92" s="344" t="s">
        <v>3115</v>
      </c>
      <c r="B92" s="344" t="s">
        <v>3119</v>
      </c>
      <c r="C92" s="398">
        <v>1</v>
      </c>
      <c r="D92" s="343" t="s">
        <v>68</v>
      </c>
      <c r="E92" s="343" t="s">
        <v>69</v>
      </c>
      <c r="F92" s="4" t="str">
        <f>UnitControlCenter!$B$23</f>
        <v>million vehicles</v>
      </c>
      <c r="G92" s="343" t="s">
        <v>2957</v>
      </c>
      <c r="H92" s="343" t="s">
        <v>2950</v>
      </c>
      <c r="I92" s="343" t="s">
        <v>2951</v>
      </c>
    </row>
    <row r="93" spans="1:19" ht="71.25">
      <c r="A93" s="344" t="s">
        <v>3115</v>
      </c>
      <c r="B93" s="344" t="s">
        <v>3120</v>
      </c>
      <c r="C93" s="398">
        <v>1</v>
      </c>
      <c r="D93" s="343" t="s">
        <v>68</v>
      </c>
      <c r="E93" s="343" t="s">
        <v>69</v>
      </c>
      <c r="F93" s="4" t="str">
        <f>UnitControlCenter!$B$24</f>
        <v>thousand vehicles</v>
      </c>
      <c r="G93" s="343" t="s">
        <v>3229</v>
      </c>
      <c r="H93" s="343" t="s">
        <v>2953</v>
      </c>
      <c r="I93" s="343" t="s">
        <v>2954</v>
      </c>
    </row>
    <row r="94" spans="1:19" ht="57">
      <c r="A94" s="344" t="s">
        <v>3115</v>
      </c>
      <c r="B94" s="344" t="s">
        <v>3656</v>
      </c>
      <c r="C94" s="398">
        <v>1</v>
      </c>
      <c r="D94" s="343" t="s">
        <v>68</v>
      </c>
      <c r="E94" s="343" t="s">
        <v>69</v>
      </c>
      <c r="F94" s="4" t="str">
        <f>UnitControlCenter!$B$23</f>
        <v>million vehicles</v>
      </c>
      <c r="G94" s="343" t="s">
        <v>2958</v>
      </c>
      <c r="H94" s="343" t="s">
        <v>2950</v>
      </c>
      <c r="I94" s="343" t="s">
        <v>2951</v>
      </c>
    </row>
    <row r="95" spans="1:19" ht="57">
      <c r="A95" s="344" t="s">
        <v>3115</v>
      </c>
      <c r="B95" s="344" t="s">
        <v>3661</v>
      </c>
      <c r="C95" s="398">
        <v>1</v>
      </c>
      <c r="D95" s="343" t="s">
        <v>68</v>
      </c>
      <c r="E95" s="343" t="s">
        <v>69</v>
      </c>
      <c r="F95" s="4" t="str">
        <f>UnitControlCenter!$B$23</f>
        <v>million vehicles</v>
      </c>
      <c r="G95" s="343" t="s">
        <v>2959</v>
      </c>
      <c r="H95" s="343" t="s">
        <v>2953</v>
      </c>
      <c r="I95" s="343" t="s">
        <v>2954</v>
      </c>
    </row>
    <row r="96" spans="1:19" ht="28.9" thickBot="1">
      <c r="A96" s="390" t="s">
        <v>3115</v>
      </c>
      <c r="B96" s="390" t="s">
        <v>3121</v>
      </c>
      <c r="C96" s="405">
        <v>1</v>
      </c>
      <c r="D96" s="391" t="s">
        <v>68</v>
      </c>
      <c r="E96" s="391" t="s">
        <v>69</v>
      </c>
      <c r="F96" s="394" t="str">
        <f>UnitControlCenter!$B$23</f>
        <v>million vehicles</v>
      </c>
      <c r="G96" s="391" t="s">
        <v>2939</v>
      </c>
      <c r="H96" s="391" t="s">
        <v>2838</v>
      </c>
      <c r="I96" s="391" t="s">
        <v>2938</v>
      </c>
      <c r="J96" s="392"/>
      <c r="K96" s="392"/>
      <c r="L96" s="392"/>
      <c r="M96" s="392"/>
      <c r="N96" s="392"/>
      <c r="O96" s="392"/>
      <c r="P96" s="392"/>
      <c r="Q96" s="392"/>
      <c r="R96" s="392"/>
      <c r="S96" s="392"/>
    </row>
    <row r="97" spans="1:19" ht="114">
      <c r="A97" s="344" t="s">
        <v>3261</v>
      </c>
      <c r="B97" s="344" t="s">
        <v>2565</v>
      </c>
      <c r="C97" s="398">
        <v>1</v>
      </c>
      <c r="D97" s="343" t="s">
        <v>68</v>
      </c>
      <c r="E97" s="343" t="s">
        <v>69</v>
      </c>
      <c r="F97" s="4" t="str">
        <f>UnitControlCenter!$B$3</f>
        <v>million metric tons / year</v>
      </c>
      <c r="G97" s="343" t="s">
        <v>2940</v>
      </c>
      <c r="H97" s="343" t="s">
        <v>3657</v>
      </c>
      <c r="I97" s="343" t="s">
        <v>2941</v>
      </c>
    </row>
    <row r="98" spans="1:19" ht="85.5">
      <c r="A98" s="344" t="s">
        <v>3261</v>
      </c>
      <c r="B98" s="344" t="s">
        <v>2566</v>
      </c>
      <c r="C98" s="398">
        <v>1</v>
      </c>
      <c r="D98" s="343" t="s">
        <v>68</v>
      </c>
      <c r="E98" s="343" t="s">
        <v>69</v>
      </c>
      <c r="F98" s="4" t="str">
        <f>UnitControlCenter!$B$25</f>
        <v>quads / year</v>
      </c>
      <c r="G98" s="343" t="s">
        <v>3147</v>
      </c>
      <c r="H98" s="343" t="s">
        <v>2960</v>
      </c>
      <c r="I98" s="343" t="s">
        <v>2961</v>
      </c>
    </row>
    <row r="99" spans="1:19" ht="114">
      <c r="A99" s="344" t="s">
        <v>3261</v>
      </c>
      <c r="B99" s="344" t="s">
        <v>2625</v>
      </c>
      <c r="C99" s="406">
        <v>1</v>
      </c>
      <c r="D99" s="343" t="s">
        <v>68</v>
      </c>
      <c r="E99" s="343" t="s">
        <v>69</v>
      </c>
      <c r="F99" s="7" t="str">
        <f>UnitControlCenter!$B$25</f>
        <v>quads / year</v>
      </c>
      <c r="G99" s="343" t="s">
        <v>2942</v>
      </c>
      <c r="H99" s="343" t="s">
        <v>3657</v>
      </c>
      <c r="I99" s="343" t="s">
        <v>2941</v>
      </c>
    </row>
    <row r="100" spans="1:19" ht="42.75">
      <c r="A100" s="344" t="s">
        <v>3261</v>
      </c>
      <c r="B100" s="344" t="s">
        <v>3262</v>
      </c>
      <c r="C100" s="406">
        <v>1</v>
      </c>
      <c r="D100" s="343" t="s">
        <v>68</v>
      </c>
      <c r="E100" s="343" t="s">
        <v>69</v>
      </c>
      <c r="F100" s="7" t="str">
        <f>UnitControlCenter!$B$19</f>
        <v>trillion passenger-miles / year</v>
      </c>
      <c r="G100" s="343" t="s">
        <v>2580</v>
      </c>
      <c r="H100" s="397" t="s">
        <v>2899</v>
      </c>
      <c r="I100" s="343" t="s">
        <v>2900</v>
      </c>
    </row>
    <row r="101" spans="1:19" ht="43.15" thickBot="1">
      <c r="A101" s="390" t="s">
        <v>3261</v>
      </c>
      <c r="B101" s="390" t="s">
        <v>3263</v>
      </c>
      <c r="C101" s="405">
        <v>1</v>
      </c>
      <c r="D101" s="391" t="s">
        <v>68</v>
      </c>
      <c r="E101" s="391" t="s">
        <v>69</v>
      </c>
      <c r="F101" s="394" t="str">
        <f>UnitControlCenter!$B$20</f>
        <v>trillion freight ton-miles / year</v>
      </c>
      <c r="G101" s="391" t="s">
        <v>2936</v>
      </c>
      <c r="H101" s="392" t="s">
        <v>3658</v>
      </c>
      <c r="I101" s="391" t="s">
        <v>2937</v>
      </c>
      <c r="J101" s="392"/>
      <c r="K101" s="392"/>
      <c r="L101" s="392"/>
      <c r="M101" s="392"/>
      <c r="N101" s="392"/>
      <c r="O101" s="392"/>
      <c r="P101" s="392"/>
      <c r="Q101" s="392"/>
      <c r="R101" s="392"/>
      <c r="S101" s="392"/>
    </row>
    <row r="102" spans="1:19" ht="256.5">
      <c r="A102" s="346" t="s">
        <v>2567</v>
      </c>
      <c r="B102" s="344" t="s">
        <v>3105</v>
      </c>
      <c r="C102" s="398">
        <v>1</v>
      </c>
      <c r="D102" s="343" t="s">
        <v>68</v>
      </c>
      <c r="E102" s="343" t="s">
        <v>69</v>
      </c>
      <c r="F102" s="4" t="str">
        <f>UnitControlCenter!$B$25</f>
        <v>quads / year</v>
      </c>
      <c r="G102" s="343" t="s">
        <v>3569</v>
      </c>
      <c r="H102" s="78" t="s">
        <v>3567</v>
      </c>
      <c r="I102" s="460" t="s">
        <v>3568</v>
      </c>
    </row>
    <row r="103" spans="1:19" ht="99.75">
      <c r="A103" s="69" t="s">
        <v>2567</v>
      </c>
      <c r="B103" s="344" t="s">
        <v>3106</v>
      </c>
      <c r="C103" s="406">
        <v>1</v>
      </c>
      <c r="D103" s="343" t="s">
        <v>68</v>
      </c>
      <c r="E103" s="343" t="s">
        <v>69</v>
      </c>
      <c r="F103" s="7" t="str">
        <f>UnitControlCenter!$B$25</f>
        <v>quads / year</v>
      </c>
      <c r="G103" s="343" t="s">
        <v>3107</v>
      </c>
      <c r="H103" s="397" t="s">
        <v>3101</v>
      </c>
      <c r="I103" s="343" t="s">
        <v>3102</v>
      </c>
      <c r="J103" s="397"/>
      <c r="K103" s="397"/>
      <c r="L103" s="397"/>
      <c r="M103" s="397"/>
      <c r="N103" s="397"/>
      <c r="O103" s="397"/>
      <c r="P103" s="397"/>
      <c r="Q103" s="397"/>
      <c r="R103" s="397"/>
      <c r="S103" s="397"/>
    </row>
    <row r="104" spans="1:19" ht="199.5">
      <c r="A104" s="346" t="s">
        <v>2567</v>
      </c>
      <c r="B104" s="344" t="s">
        <v>3103</v>
      </c>
      <c r="C104" s="398">
        <v>1</v>
      </c>
      <c r="D104" s="343" t="s">
        <v>68</v>
      </c>
      <c r="E104" s="343" t="s">
        <v>69</v>
      </c>
      <c r="F104" s="4" t="str">
        <f>UnitControlCenter!$B$25</f>
        <v>quads / year</v>
      </c>
      <c r="G104" s="343" t="s">
        <v>3566</v>
      </c>
      <c r="H104" s="78" t="s">
        <v>3567</v>
      </c>
      <c r="I104" s="460" t="s">
        <v>3568</v>
      </c>
    </row>
    <row r="105" spans="1:19" ht="71.650000000000006" thickBot="1">
      <c r="A105" s="393" t="s">
        <v>2567</v>
      </c>
      <c r="B105" s="390" t="s">
        <v>3104</v>
      </c>
      <c r="C105" s="405">
        <v>1</v>
      </c>
      <c r="D105" s="391" t="s">
        <v>68</v>
      </c>
      <c r="E105" s="391" t="s">
        <v>69</v>
      </c>
      <c r="F105" s="394" t="str">
        <f>UnitControlCenter!$B$25</f>
        <v>quads / year</v>
      </c>
      <c r="G105" s="391" t="s">
        <v>3100</v>
      </c>
      <c r="H105" s="392" t="s">
        <v>3101</v>
      </c>
      <c r="I105" s="391" t="s">
        <v>3102</v>
      </c>
      <c r="J105" s="392"/>
      <c r="K105" s="392"/>
      <c r="L105" s="392"/>
      <c r="M105" s="392"/>
      <c r="N105" s="392"/>
      <c r="O105" s="392"/>
      <c r="P105" s="392"/>
      <c r="Q105" s="392"/>
      <c r="R105" s="392"/>
      <c r="S105" s="392"/>
    </row>
    <row r="106" spans="1:19" ht="242.25">
      <c r="A106" s="346" t="s">
        <v>3213</v>
      </c>
      <c r="B106" s="344" t="s">
        <v>2621</v>
      </c>
      <c r="C106" s="398">
        <v>1</v>
      </c>
      <c r="D106" s="343" t="s">
        <v>68</v>
      </c>
      <c r="E106" s="343" t="s">
        <v>69</v>
      </c>
      <c r="F106" s="4" t="str">
        <f>UnitControlCenter!$B$3</f>
        <v>million metric tons / year</v>
      </c>
      <c r="G106" s="343" t="s">
        <v>3570</v>
      </c>
      <c r="H106" s="78" t="s">
        <v>3567</v>
      </c>
      <c r="I106" s="460" t="s">
        <v>3568</v>
      </c>
    </row>
    <row r="107" spans="1:19" ht="42.75">
      <c r="A107" s="346" t="s">
        <v>3213</v>
      </c>
      <c r="B107" s="344" t="s">
        <v>2622</v>
      </c>
      <c r="C107" s="398">
        <v>1</v>
      </c>
      <c r="D107" s="343" t="s">
        <v>68</v>
      </c>
      <c r="E107" s="343" t="s">
        <v>69</v>
      </c>
      <c r="F107" s="4" t="str">
        <f>UnitControlCenter!$B$3</f>
        <v>million metric tons / year</v>
      </c>
      <c r="G107" s="343" t="s">
        <v>2947</v>
      </c>
      <c r="H107" s="78" t="s">
        <v>2945</v>
      </c>
      <c r="I107" s="343" t="s">
        <v>2946</v>
      </c>
    </row>
    <row r="108" spans="1:19" ht="228">
      <c r="A108" s="346" t="s">
        <v>3213</v>
      </c>
      <c r="B108" s="344" t="s">
        <v>2623</v>
      </c>
      <c r="C108" s="398">
        <v>1</v>
      </c>
      <c r="D108" s="343" t="s">
        <v>68</v>
      </c>
      <c r="E108" s="343" t="s">
        <v>69</v>
      </c>
      <c r="F108" s="4" t="str">
        <f>UnitControlCenter!$B$3</f>
        <v>million metric tons / year</v>
      </c>
      <c r="G108" s="343" t="s">
        <v>3647</v>
      </c>
      <c r="H108" s="78" t="s">
        <v>3567</v>
      </c>
      <c r="I108" s="460" t="s">
        <v>3568</v>
      </c>
    </row>
    <row r="109" spans="1:19" ht="28.5">
      <c r="A109" s="346" t="s">
        <v>3213</v>
      </c>
      <c r="B109" s="344" t="s">
        <v>2624</v>
      </c>
      <c r="C109" s="406">
        <v>1</v>
      </c>
      <c r="D109" s="343" t="s">
        <v>68</v>
      </c>
      <c r="E109" s="343" t="s">
        <v>69</v>
      </c>
      <c r="F109" s="7" t="str">
        <f>UnitControlCenter!$B$3</f>
        <v>million metric tons / year</v>
      </c>
      <c r="G109" s="343" t="s">
        <v>2948</v>
      </c>
      <c r="H109" s="397" t="s">
        <v>2945</v>
      </c>
      <c r="I109" s="343" t="s">
        <v>2946</v>
      </c>
    </row>
    <row r="110" spans="1:19" s="397" customFormat="1" ht="285">
      <c r="A110" s="346" t="s">
        <v>3213</v>
      </c>
      <c r="B110" s="344" t="s">
        <v>3211</v>
      </c>
      <c r="C110" s="406">
        <v>1</v>
      </c>
      <c r="D110" s="343" t="s">
        <v>68</v>
      </c>
      <c r="E110" s="343" t="s">
        <v>69</v>
      </c>
      <c r="F110" s="7" t="str">
        <f>UnitControlCenter!$B$3</f>
        <v>million metric tons / year</v>
      </c>
      <c r="G110" s="343" t="s">
        <v>3571</v>
      </c>
      <c r="H110" s="78" t="s">
        <v>3567</v>
      </c>
      <c r="I110" s="460" t="s">
        <v>3568</v>
      </c>
    </row>
    <row r="111" spans="1:19" ht="28.9" thickBot="1">
      <c r="A111" s="393" t="s">
        <v>3213</v>
      </c>
      <c r="B111" s="390" t="s">
        <v>3212</v>
      </c>
      <c r="C111" s="405">
        <v>1</v>
      </c>
      <c r="D111" s="391" t="s">
        <v>68</v>
      </c>
      <c r="E111" s="391" t="s">
        <v>69</v>
      </c>
      <c r="F111" s="394" t="str">
        <f>UnitControlCenter!$B$3</f>
        <v>million metric tons / year</v>
      </c>
      <c r="G111" s="391" t="s">
        <v>3258</v>
      </c>
      <c r="H111" s="392" t="s">
        <v>3214</v>
      </c>
      <c r="I111" s="391" t="s">
        <v>3215</v>
      </c>
      <c r="J111" s="392"/>
      <c r="K111" s="392"/>
      <c r="L111" s="392"/>
      <c r="M111" s="392"/>
      <c r="N111" s="392"/>
      <c r="O111" s="392"/>
      <c r="P111" s="392"/>
      <c r="Q111" s="392"/>
      <c r="R111" s="392"/>
      <c r="S111" s="392"/>
    </row>
    <row r="112" spans="1:19" ht="42.75">
      <c r="A112" s="346" t="s">
        <v>2568</v>
      </c>
      <c r="B112" s="344" t="s">
        <v>2569</v>
      </c>
      <c r="C112" s="406">
        <v>1</v>
      </c>
      <c r="D112" s="343" t="s">
        <v>68</v>
      </c>
      <c r="E112" s="343" t="s">
        <v>69</v>
      </c>
      <c r="F112" s="4" t="str">
        <f>UnitControlCenter!$B$25</f>
        <v>quads / year</v>
      </c>
      <c r="G112" s="343" t="s">
        <v>2583</v>
      </c>
      <c r="H112" s="78" t="s">
        <v>2584</v>
      </c>
      <c r="I112" s="343" t="s">
        <v>2929</v>
      </c>
    </row>
    <row r="113" spans="1:19" ht="28.5">
      <c r="A113" s="346" t="s">
        <v>2568</v>
      </c>
      <c r="B113" s="344" t="s">
        <v>2570</v>
      </c>
      <c r="C113" s="406">
        <v>1</v>
      </c>
      <c r="D113" s="343" t="s">
        <v>68</v>
      </c>
      <c r="E113" s="343" t="s">
        <v>69</v>
      </c>
      <c r="F113" s="4" t="str">
        <f>UnitControlCenter!$B$25</f>
        <v>quads / year</v>
      </c>
      <c r="G113" s="343" t="s">
        <v>2601</v>
      </c>
      <c r="H113" s="78" t="s">
        <v>2585</v>
      </c>
      <c r="I113" s="343" t="s">
        <v>2586</v>
      </c>
    </row>
    <row r="114" spans="1:19" ht="71.650000000000006" thickBot="1">
      <c r="A114" s="393" t="s">
        <v>2568</v>
      </c>
      <c r="B114" s="390" t="s">
        <v>2571</v>
      </c>
      <c r="C114" s="405">
        <v>1</v>
      </c>
      <c r="D114" s="391" t="s">
        <v>68</v>
      </c>
      <c r="E114" s="391" t="s">
        <v>69</v>
      </c>
      <c r="F114" s="394" t="str">
        <f>UnitControlCenter!$B$25</f>
        <v>quads / year</v>
      </c>
      <c r="G114" s="391" t="s">
        <v>2970</v>
      </c>
      <c r="H114" s="392" t="s">
        <v>2972</v>
      </c>
      <c r="I114" s="391" t="s">
        <v>2971</v>
      </c>
      <c r="J114" s="392"/>
      <c r="K114" s="392"/>
      <c r="L114" s="392"/>
      <c r="M114" s="392"/>
      <c r="N114" s="392"/>
      <c r="O114" s="392"/>
      <c r="P114" s="392"/>
      <c r="Q114" s="392"/>
      <c r="R114" s="392"/>
      <c r="S114" s="392"/>
    </row>
    <row r="115" spans="1:19" ht="85.5">
      <c r="A115" s="344" t="s">
        <v>2649</v>
      </c>
      <c r="B115" s="344" t="s">
        <v>2650</v>
      </c>
      <c r="C115" s="406">
        <v>1</v>
      </c>
      <c r="D115" s="343" t="s">
        <v>68</v>
      </c>
      <c r="E115" s="343" t="s">
        <v>69</v>
      </c>
      <c r="F115" s="4" t="str">
        <f>UnitControlCenter!$B$25</f>
        <v>quads / year</v>
      </c>
      <c r="G115" s="343" t="s">
        <v>2990</v>
      </c>
      <c r="H115" s="343" t="s">
        <v>2991</v>
      </c>
      <c r="I115" s="343" t="s">
        <v>2992</v>
      </c>
    </row>
    <row r="116" spans="1:19" ht="57">
      <c r="A116" s="344" t="s">
        <v>2649</v>
      </c>
      <c r="B116" s="344" t="s">
        <v>2651</v>
      </c>
      <c r="C116" s="406">
        <v>1</v>
      </c>
      <c r="D116" s="343" t="s">
        <v>68</v>
      </c>
      <c r="E116" s="343" t="s">
        <v>69</v>
      </c>
      <c r="F116" s="4" t="str">
        <f>UnitControlCenter!$B$25</f>
        <v>quads / year</v>
      </c>
      <c r="G116" s="343" t="s">
        <v>3143</v>
      </c>
      <c r="H116" s="343" t="s">
        <v>3144</v>
      </c>
      <c r="I116" s="343" t="s">
        <v>3145</v>
      </c>
    </row>
    <row r="117" spans="1:19">
      <c r="A117" s="344" t="s">
        <v>2649</v>
      </c>
      <c r="B117" s="344" t="s">
        <v>3277</v>
      </c>
      <c r="C117" s="406">
        <v>0</v>
      </c>
      <c r="D117" s="343" t="s">
        <v>66</v>
      </c>
      <c r="E117" s="343" t="s">
        <v>67</v>
      </c>
      <c r="F117" s="1" t="str">
        <f>UnitControlCenter!$B$26</f>
        <v>thousand BTU / 2019 dollar</v>
      </c>
      <c r="G117" s="343" t="s">
        <v>3224</v>
      </c>
      <c r="H117" s="343"/>
      <c r="I117" s="343"/>
    </row>
    <row r="118" spans="1:19">
      <c r="A118" s="344" t="s">
        <v>2649</v>
      </c>
      <c r="B118" s="344" t="s">
        <v>2652</v>
      </c>
      <c r="C118" s="406">
        <v>1</v>
      </c>
      <c r="D118" s="343" t="s">
        <v>66</v>
      </c>
      <c r="E118" s="343" t="s">
        <v>67</v>
      </c>
      <c r="F118" s="4" t="str">
        <f>UnitControlCenter!$B$15</f>
        <v>terawatt-hours (TWh) / year</v>
      </c>
      <c r="G118" s="343" t="s">
        <v>2522</v>
      </c>
      <c r="I118" s="343"/>
    </row>
    <row r="119" spans="1:19">
      <c r="A119" s="344" t="s">
        <v>2649</v>
      </c>
      <c r="B119" s="344" t="s">
        <v>2653</v>
      </c>
      <c r="C119" s="406">
        <v>1</v>
      </c>
      <c r="D119" s="343" t="s">
        <v>66</v>
      </c>
      <c r="E119" s="343" t="s">
        <v>67</v>
      </c>
      <c r="F119" s="4" t="str">
        <f>UnitControlCenter!$B$27</f>
        <v>millions of short tons / year</v>
      </c>
      <c r="G119" s="343" t="s">
        <v>2521</v>
      </c>
      <c r="I119" s="343"/>
    </row>
    <row r="120" spans="1:19">
      <c r="A120" s="344" t="s">
        <v>2649</v>
      </c>
      <c r="B120" s="344" t="s">
        <v>2654</v>
      </c>
      <c r="C120" s="406">
        <v>1</v>
      </c>
      <c r="D120" s="343" t="s">
        <v>66</v>
      </c>
      <c r="E120" s="343" t="s">
        <v>67</v>
      </c>
      <c r="F120" s="4" t="str">
        <f>UnitControlCenter!$B$27</f>
        <v>millions of short tons / year</v>
      </c>
      <c r="G120" s="343" t="s">
        <v>2520</v>
      </c>
      <c r="I120" s="343"/>
    </row>
    <row r="121" spans="1:19">
      <c r="A121" s="344" t="s">
        <v>2649</v>
      </c>
      <c r="B121" s="344" t="s">
        <v>2655</v>
      </c>
      <c r="C121" s="406">
        <v>1</v>
      </c>
      <c r="D121" s="343" t="s">
        <v>66</v>
      </c>
      <c r="E121" s="343" t="s">
        <v>67</v>
      </c>
      <c r="F121" s="4" t="str">
        <f>UnitControlCenter!$B$28</f>
        <v>trillion cubic feet / year</v>
      </c>
      <c r="G121" s="343" t="s">
        <v>2519</v>
      </c>
      <c r="I121" s="343"/>
    </row>
    <row r="122" spans="1:19">
      <c r="A122" s="344" t="s">
        <v>2649</v>
      </c>
      <c r="B122" s="344" t="s">
        <v>2656</v>
      </c>
      <c r="C122" s="406">
        <v>1</v>
      </c>
      <c r="D122" s="343" t="s">
        <v>66</v>
      </c>
      <c r="E122" s="343" t="s">
        <v>67</v>
      </c>
      <c r="F122" s="4" t="str">
        <f>UnitControlCenter!$B$29</f>
        <v>million barrels / year</v>
      </c>
      <c r="G122" s="343" t="s">
        <v>2518</v>
      </c>
      <c r="I122" s="343"/>
    </row>
    <row r="123" spans="1:19">
      <c r="A123" s="344" t="s">
        <v>2649</v>
      </c>
      <c r="B123" s="344" t="s">
        <v>2657</v>
      </c>
      <c r="C123" s="406">
        <v>1</v>
      </c>
      <c r="D123" s="343" t="s">
        <v>66</v>
      </c>
      <c r="E123" s="343" t="s">
        <v>67</v>
      </c>
      <c r="F123" s="4" t="str">
        <f>UnitControlCenter!$B$29</f>
        <v>million barrels / year</v>
      </c>
      <c r="G123" s="343" t="s">
        <v>2589</v>
      </c>
      <c r="I123" s="343"/>
    </row>
    <row r="124" spans="1:19">
      <c r="A124" s="344" t="s">
        <v>2649</v>
      </c>
      <c r="B124" s="344" t="s">
        <v>2658</v>
      </c>
      <c r="C124" s="406">
        <v>1</v>
      </c>
      <c r="D124" s="343" t="s">
        <v>66</v>
      </c>
      <c r="E124" s="343" t="s">
        <v>67</v>
      </c>
      <c r="F124" s="4" t="str">
        <f>UnitControlCenter!$B$27</f>
        <v>millions of short tons / year</v>
      </c>
      <c r="G124" s="343" t="s">
        <v>2590</v>
      </c>
      <c r="I124" s="343"/>
    </row>
    <row r="125" spans="1:19" ht="28.5">
      <c r="A125" s="344" t="s">
        <v>2649</v>
      </c>
      <c r="B125" s="344" t="s">
        <v>2973</v>
      </c>
      <c r="C125" s="406">
        <v>1</v>
      </c>
      <c r="D125" s="343" t="s">
        <v>66</v>
      </c>
      <c r="E125" s="343" t="s">
        <v>67</v>
      </c>
      <c r="F125" s="4" t="str">
        <f>UnitControlCenter!$B$30</f>
        <v>million gallons / year</v>
      </c>
      <c r="G125" s="343" t="s">
        <v>2977</v>
      </c>
      <c r="I125" s="343"/>
    </row>
    <row r="126" spans="1:19" ht="28.5">
      <c r="A126" s="344" t="s">
        <v>2649</v>
      </c>
      <c r="B126" s="344" t="s">
        <v>2974</v>
      </c>
      <c r="C126" s="406">
        <v>1</v>
      </c>
      <c r="D126" s="343" t="s">
        <v>66</v>
      </c>
      <c r="E126" s="343" t="s">
        <v>67</v>
      </c>
      <c r="F126" s="4" t="str">
        <f>UnitControlCenter!$B$27</f>
        <v>millions of short tons / year</v>
      </c>
      <c r="G126" s="343" t="s">
        <v>2978</v>
      </c>
      <c r="I126" s="343"/>
    </row>
    <row r="127" spans="1:19" ht="14.65" thickBot="1">
      <c r="A127" s="390" t="s">
        <v>2649</v>
      </c>
      <c r="B127" s="390" t="s">
        <v>2975</v>
      </c>
      <c r="C127" s="405">
        <v>1</v>
      </c>
      <c r="D127" s="391" t="s">
        <v>66</v>
      </c>
      <c r="E127" s="391" t="s">
        <v>67</v>
      </c>
      <c r="F127" s="394" t="str">
        <f>UnitControlCenter!$B$5</f>
        <v>thousand metric tons / year</v>
      </c>
      <c r="G127" s="391" t="s">
        <v>2979</v>
      </c>
      <c r="H127" s="392"/>
      <c r="I127" s="391"/>
      <c r="J127" s="392"/>
      <c r="K127" s="392"/>
      <c r="L127" s="392"/>
      <c r="M127" s="392"/>
      <c r="N127" s="392"/>
      <c r="O127" s="392"/>
      <c r="P127" s="392"/>
      <c r="Q127" s="392"/>
      <c r="R127" s="392"/>
      <c r="S127" s="392"/>
    </row>
    <row r="128" spans="1:19" ht="42.75">
      <c r="A128" s="344" t="s">
        <v>3127</v>
      </c>
      <c r="B128" s="344" t="s">
        <v>2985</v>
      </c>
      <c r="C128" s="406">
        <v>1</v>
      </c>
      <c r="D128" s="343" t="s">
        <v>68</v>
      </c>
      <c r="E128" s="343" t="s">
        <v>69</v>
      </c>
      <c r="F128" s="4" t="str">
        <f>UnitControlCenter!$B$31</f>
        <v>trillion BTU / year</v>
      </c>
      <c r="G128" s="343" t="s">
        <v>2993</v>
      </c>
      <c r="H128" s="78" t="s">
        <v>2994</v>
      </c>
      <c r="I128" s="343" t="s">
        <v>2995</v>
      </c>
    </row>
    <row r="129" spans="1:19" ht="57">
      <c r="A129" s="344" t="s">
        <v>3127</v>
      </c>
      <c r="B129" s="344" t="s">
        <v>2659</v>
      </c>
      <c r="C129" s="406">
        <v>1</v>
      </c>
      <c r="D129" s="343" t="s">
        <v>68</v>
      </c>
      <c r="E129" s="343" t="s">
        <v>67</v>
      </c>
      <c r="F129" s="4" t="str">
        <f>UnitControlCenter!$B$31</f>
        <v>trillion BTU / year</v>
      </c>
      <c r="G129" s="343" t="s">
        <v>2996</v>
      </c>
      <c r="H129" s="78" t="s">
        <v>2994</v>
      </c>
      <c r="I129" s="343" t="s">
        <v>2995</v>
      </c>
    </row>
    <row r="130" spans="1:19" ht="57">
      <c r="A130" s="344" t="s">
        <v>3127</v>
      </c>
      <c r="B130" s="344" t="s">
        <v>2986</v>
      </c>
      <c r="C130" s="406">
        <v>1</v>
      </c>
      <c r="D130" s="343" t="s">
        <v>68</v>
      </c>
      <c r="E130" s="343" t="s">
        <v>69</v>
      </c>
      <c r="F130" s="4" t="str">
        <f>UnitControlCenter!$B$8</f>
        <v>billion 2019 dollars / year</v>
      </c>
      <c r="G130" s="343" t="s">
        <v>2997</v>
      </c>
      <c r="H130" s="78" t="s">
        <v>2994</v>
      </c>
      <c r="I130" s="343" t="s">
        <v>2995</v>
      </c>
    </row>
    <row r="131" spans="1:19" ht="57">
      <c r="A131" s="344" t="s">
        <v>3127</v>
      </c>
      <c r="B131" s="344" t="s">
        <v>2983</v>
      </c>
      <c r="C131" s="406">
        <v>1</v>
      </c>
      <c r="D131" s="343" t="s">
        <v>68</v>
      </c>
      <c r="E131" s="343" t="s">
        <v>67</v>
      </c>
      <c r="F131" s="4" t="str">
        <f>UnitControlCenter!$B$8</f>
        <v>billion 2019 dollars / year</v>
      </c>
      <c r="G131" s="343" t="s">
        <v>2998</v>
      </c>
      <c r="H131" s="78" t="s">
        <v>2994</v>
      </c>
      <c r="I131" s="343" t="s">
        <v>2995</v>
      </c>
    </row>
    <row r="132" spans="1:19" ht="42.75">
      <c r="A132" s="344" t="s">
        <v>3127</v>
      </c>
      <c r="B132" s="344" t="s">
        <v>3302</v>
      </c>
      <c r="C132" s="406">
        <v>1</v>
      </c>
      <c r="D132" s="343" t="s">
        <v>68</v>
      </c>
      <c r="E132" s="343" t="s">
        <v>69</v>
      </c>
      <c r="F132" s="4" t="str">
        <f>UnitControlCenter!B3</f>
        <v>million metric tons / year</v>
      </c>
      <c r="G132" s="343" t="s">
        <v>3306</v>
      </c>
      <c r="H132" s="78" t="s">
        <v>3304</v>
      </c>
      <c r="I132" s="343" t="s">
        <v>3305</v>
      </c>
    </row>
    <row r="133" spans="1:19" ht="57">
      <c r="A133" s="344" t="s">
        <v>3127</v>
      </c>
      <c r="B133" s="344" t="s">
        <v>3303</v>
      </c>
      <c r="C133" s="406">
        <v>1</v>
      </c>
      <c r="D133" s="343" t="s">
        <v>68</v>
      </c>
      <c r="E133" s="343" t="s">
        <v>67</v>
      </c>
      <c r="F133" s="4" t="str">
        <f>UnitControlCenter!B3</f>
        <v>million metric tons / year</v>
      </c>
      <c r="G133" s="343" t="s">
        <v>3307</v>
      </c>
      <c r="H133" s="78" t="s">
        <v>3304</v>
      </c>
      <c r="I133" s="343" t="s">
        <v>3305</v>
      </c>
    </row>
    <row r="134" spans="1:19" ht="57">
      <c r="A134" s="344" t="s">
        <v>3127</v>
      </c>
      <c r="B134" s="344" t="s">
        <v>2987</v>
      </c>
      <c r="C134" s="406">
        <v>1</v>
      </c>
      <c r="D134" s="343" t="s">
        <v>68</v>
      </c>
      <c r="E134" s="343" t="s">
        <v>69</v>
      </c>
      <c r="F134" s="4" t="str">
        <f>UnitControlCenter!$B$31</f>
        <v>trillion BTU / year</v>
      </c>
      <c r="G134" s="343" t="s">
        <v>3095</v>
      </c>
      <c r="H134" s="78" t="s">
        <v>3090</v>
      </c>
      <c r="I134" s="343" t="s">
        <v>3091</v>
      </c>
    </row>
    <row r="135" spans="1:19" ht="71.25">
      <c r="A135" s="344" t="s">
        <v>3127</v>
      </c>
      <c r="B135" s="344" t="s">
        <v>2660</v>
      </c>
      <c r="C135" s="406">
        <v>1</v>
      </c>
      <c r="D135" s="343" t="s">
        <v>68</v>
      </c>
      <c r="E135" s="343" t="s">
        <v>67</v>
      </c>
      <c r="F135" s="4" t="str">
        <f>UnitControlCenter!$B$31</f>
        <v>trillion BTU / year</v>
      </c>
      <c r="G135" s="343" t="s">
        <v>3096</v>
      </c>
      <c r="H135" s="78" t="s">
        <v>3090</v>
      </c>
      <c r="I135" s="343" t="s">
        <v>3092</v>
      </c>
    </row>
    <row r="136" spans="1:19" ht="71.25">
      <c r="A136" s="344" t="s">
        <v>3127</v>
      </c>
      <c r="B136" s="344" t="s">
        <v>2988</v>
      </c>
      <c r="C136" s="406">
        <v>1</v>
      </c>
      <c r="D136" s="343" t="s">
        <v>68</v>
      </c>
      <c r="E136" s="343" t="s">
        <v>69</v>
      </c>
      <c r="F136" s="4" t="str">
        <f>UnitControlCenter!$B$8</f>
        <v>billion 2019 dollars / year</v>
      </c>
      <c r="G136" s="343" t="s">
        <v>3097</v>
      </c>
      <c r="H136" s="78" t="s">
        <v>3090</v>
      </c>
      <c r="I136" s="343" t="s">
        <v>3093</v>
      </c>
    </row>
    <row r="137" spans="1:19" ht="71.25">
      <c r="A137" s="344" t="s">
        <v>3127</v>
      </c>
      <c r="B137" s="344" t="s">
        <v>2984</v>
      </c>
      <c r="C137" s="406">
        <v>1</v>
      </c>
      <c r="D137" s="343" t="s">
        <v>68</v>
      </c>
      <c r="E137" s="343" t="s">
        <v>67</v>
      </c>
      <c r="F137" s="4" t="str">
        <f>UnitControlCenter!$B$8</f>
        <v>billion 2019 dollars / year</v>
      </c>
      <c r="G137" s="343" t="s">
        <v>3098</v>
      </c>
      <c r="H137" s="78" t="s">
        <v>3090</v>
      </c>
      <c r="I137" s="343" t="s">
        <v>3094</v>
      </c>
    </row>
    <row r="138" spans="1:19" ht="85.5">
      <c r="A138" s="344" t="s">
        <v>3127</v>
      </c>
      <c r="B138" s="344" t="s">
        <v>3128</v>
      </c>
      <c r="C138" s="406">
        <v>1</v>
      </c>
      <c r="D138" s="343" t="s">
        <v>68</v>
      </c>
      <c r="E138" s="343" t="s">
        <v>69</v>
      </c>
      <c r="F138" s="4" t="str">
        <f>UnitControlCenter!$B$25</f>
        <v>quads / year</v>
      </c>
      <c r="G138" s="343" t="s">
        <v>3130</v>
      </c>
      <c r="H138" s="78" t="s">
        <v>3132</v>
      </c>
      <c r="I138" s="343" t="s">
        <v>3133</v>
      </c>
    </row>
    <row r="139" spans="1:19" ht="100.15" thickBot="1">
      <c r="A139" s="390" t="s">
        <v>3127</v>
      </c>
      <c r="B139" s="390" t="s">
        <v>3129</v>
      </c>
      <c r="C139" s="405">
        <v>1</v>
      </c>
      <c r="D139" s="391" t="s">
        <v>68</v>
      </c>
      <c r="E139" s="391" t="s">
        <v>67</v>
      </c>
      <c r="F139" s="394" t="str">
        <f>UnitControlCenter!$B$25</f>
        <v>quads / year</v>
      </c>
      <c r="G139" s="391" t="s">
        <v>3131</v>
      </c>
      <c r="H139" s="392" t="s">
        <v>3132</v>
      </c>
      <c r="I139" s="391" t="s">
        <v>3133</v>
      </c>
      <c r="J139" s="392"/>
      <c r="K139" s="392"/>
      <c r="L139" s="392"/>
      <c r="M139" s="392"/>
      <c r="N139" s="392"/>
      <c r="O139" s="392"/>
      <c r="P139" s="392"/>
      <c r="Q139" s="392"/>
      <c r="R139" s="392"/>
      <c r="S139" s="392"/>
    </row>
    <row r="140" spans="1:19" ht="57">
      <c r="A140" s="346" t="s">
        <v>2572</v>
      </c>
      <c r="B140" s="344" t="s">
        <v>99</v>
      </c>
      <c r="C140" s="406">
        <v>1</v>
      </c>
      <c r="D140" s="343" t="s">
        <v>68</v>
      </c>
      <c r="E140" s="343" t="s">
        <v>2579</v>
      </c>
      <c r="F140" s="4" t="str">
        <f>UnitControlCenter!$B$17</f>
        <v>2019 dollars / megawatt-hour (MWh)</v>
      </c>
      <c r="G140" s="343" t="s">
        <v>2999</v>
      </c>
      <c r="H140" s="78" t="s">
        <v>3233</v>
      </c>
      <c r="I140" s="343" t="s">
        <v>3000</v>
      </c>
    </row>
    <row r="141" spans="1:19" ht="42.75">
      <c r="A141" s="346" t="s">
        <v>2572</v>
      </c>
      <c r="B141" s="344" t="s">
        <v>488</v>
      </c>
      <c r="C141" s="406">
        <v>1</v>
      </c>
      <c r="D141" s="343" t="s">
        <v>68</v>
      </c>
      <c r="E141" s="343" t="s">
        <v>2579</v>
      </c>
      <c r="F141" s="4" t="str">
        <f>UnitControlCenter!$B$32</f>
        <v>2019 dollars / short ton</v>
      </c>
      <c r="G141" s="343" t="s">
        <v>3009</v>
      </c>
      <c r="H141" s="78" t="s">
        <v>3010</v>
      </c>
      <c r="I141" s="343" t="s">
        <v>3011</v>
      </c>
    </row>
    <row r="142" spans="1:19">
      <c r="A142" s="346" t="s">
        <v>2572</v>
      </c>
      <c r="B142" s="344" t="s">
        <v>485</v>
      </c>
      <c r="C142" s="406">
        <v>1</v>
      </c>
      <c r="D142" s="343" t="s">
        <v>68</v>
      </c>
      <c r="E142" s="343" t="s">
        <v>2579</v>
      </c>
      <c r="F142" s="4" t="str">
        <f>UnitControlCenter!$B$32</f>
        <v>2019 dollars / short ton</v>
      </c>
      <c r="G142" s="343" t="s">
        <v>2592</v>
      </c>
      <c r="H142" s="78" t="s">
        <v>377</v>
      </c>
      <c r="I142" s="343" t="s">
        <v>2882</v>
      </c>
    </row>
    <row r="143" spans="1:19" ht="71.25">
      <c r="A143" s="346" t="s">
        <v>2572</v>
      </c>
      <c r="B143" s="344" t="s">
        <v>93</v>
      </c>
      <c r="C143" s="406">
        <v>1</v>
      </c>
      <c r="D143" s="343" t="s">
        <v>68</v>
      </c>
      <c r="E143" s="343" t="s">
        <v>2579</v>
      </c>
      <c r="F143" s="4" t="str">
        <f>UnitControlCenter!$B$33</f>
        <v>2019 dollars / thousand cubic feet</v>
      </c>
      <c r="G143" s="343" t="s">
        <v>3001</v>
      </c>
      <c r="H143" s="78" t="s">
        <v>3002</v>
      </c>
      <c r="I143" s="343" t="s">
        <v>3003</v>
      </c>
    </row>
    <row r="144" spans="1:19">
      <c r="A144" s="346" t="s">
        <v>2572</v>
      </c>
      <c r="B144" s="344" t="s">
        <v>101</v>
      </c>
      <c r="C144" s="406">
        <v>1</v>
      </c>
      <c r="D144" s="343" t="s">
        <v>68</v>
      </c>
      <c r="E144" s="343" t="s">
        <v>2579</v>
      </c>
      <c r="F144" s="4" t="str">
        <f>UnitControlCenter!$B$34</f>
        <v>2019 dollars / gallon</v>
      </c>
      <c r="G144" s="343" t="s">
        <v>2594</v>
      </c>
      <c r="H144" s="78" t="s">
        <v>372</v>
      </c>
      <c r="I144" s="54">
        <v>969696</v>
      </c>
    </row>
    <row r="145" spans="1:19" ht="71.25">
      <c r="A145" s="346" t="s">
        <v>2572</v>
      </c>
      <c r="B145" s="344" t="s">
        <v>102</v>
      </c>
      <c r="C145" s="406">
        <v>1</v>
      </c>
      <c r="D145" s="343" t="s">
        <v>68</v>
      </c>
      <c r="E145" s="343" t="s">
        <v>2579</v>
      </c>
      <c r="F145" s="4" t="str">
        <f>UnitControlCenter!$B$34</f>
        <v>2019 dollars / gallon</v>
      </c>
      <c r="G145" s="343" t="s">
        <v>3004</v>
      </c>
      <c r="H145" s="78" t="s">
        <v>3002</v>
      </c>
      <c r="I145" s="343" t="s">
        <v>3003</v>
      </c>
    </row>
    <row r="146" spans="1:19" ht="57">
      <c r="A146" s="346" t="s">
        <v>2572</v>
      </c>
      <c r="B146" s="344" t="s">
        <v>98</v>
      </c>
      <c r="C146" s="406">
        <v>1</v>
      </c>
      <c r="D146" s="343" t="s">
        <v>68</v>
      </c>
      <c r="E146" s="343" t="s">
        <v>2579</v>
      </c>
      <c r="F146" s="4" t="str">
        <f>UnitControlCenter!$B$32</f>
        <v>2019 dollars / short ton</v>
      </c>
      <c r="G146" s="343" t="s">
        <v>3005</v>
      </c>
      <c r="H146" s="78" t="s">
        <v>3006</v>
      </c>
      <c r="I146" s="343" t="s">
        <v>3007</v>
      </c>
    </row>
    <row r="147" spans="1:19" ht="57">
      <c r="A147" s="346" t="s">
        <v>2572</v>
      </c>
      <c r="B147" s="344" t="s">
        <v>2932</v>
      </c>
      <c r="C147" s="406">
        <v>1</v>
      </c>
      <c r="D147" s="343" t="s">
        <v>68</v>
      </c>
      <c r="E147" s="343" t="s">
        <v>2579</v>
      </c>
      <c r="F147" s="4" t="str">
        <f>UnitControlCenter!$B$35</f>
        <v>2019 dollars / barrel</v>
      </c>
      <c r="G147" s="343" t="s">
        <v>3087</v>
      </c>
      <c r="H147" s="78" t="s">
        <v>3088</v>
      </c>
      <c r="I147" s="343" t="s">
        <v>3089</v>
      </c>
    </row>
    <row r="148" spans="1:19" ht="57">
      <c r="A148" s="346" t="s">
        <v>2572</v>
      </c>
      <c r="B148" s="344" t="s">
        <v>3008</v>
      </c>
      <c r="C148" s="406">
        <v>1</v>
      </c>
      <c r="D148" s="343" t="s">
        <v>68</v>
      </c>
      <c r="E148" s="343" t="s">
        <v>2579</v>
      </c>
      <c r="F148" s="4" t="str">
        <f>UnitControlCenter!$B$34</f>
        <v>2019 dollars / gallon</v>
      </c>
      <c r="G148" s="343" t="s">
        <v>3012</v>
      </c>
      <c r="H148" s="78" t="s">
        <v>2591</v>
      </c>
      <c r="I148" s="343" t="s">
        <v>2928</v>
      </c>
    </row>
    <row r="149" spans="1:19" ht="28.9" thickBot="1">
      <c r="A149" s="393" t="s">
        <v>2572</v>
      </c>
      <c r="B149" s="390" t="s">
        <v>2786</v>
      </c>
      <c r="C149" s="405">
        <v>1</v>
      </c>
      <c r="D149" s="391" t="s">
        <v>68</v>
      </c>
      <c r="E149" s="391" t="s">
        <v>2579</v>
      </c>
      <c r="F149" s="394" t="str">
        <f>UnitControlCenter!$B$36</f>
        <v>2019 dollars / kg</v>
      </c>
      <c r="G149" s="391" t="s">
        <v>3140</v>
      </c>
      <c r="H149" s="392" t="s">
        <v>3141</v>
      </c>
      <c r="I149" s="391" t="s">
        <v>3142</v>
      </c>
      <c r="J149" s="392"/>
      <c r="K149" s="392"/>
      <c r="L149" s="392"/>
      <c r="M149" s="392"/>
      <c r="N149" s="392"/>
      <c r="O149" s="392"/>
      <c r="P149" s="392"/>
      <c r="Q149" s="392"/>
      <c r="R149" s="392"/>
      <c r="S149" s="392"/>
    </row>
    <row r="150" spans="1:19">
      <c r="A150" s="346" t="s">
        <v>2573</v>
      </c>
      <c r="B150" s="344" t="s">
        <v>2574</v>
      </c>
      <c r="C150" s="406">
        <v>1</v>
      </c>
      <c r="D150" s="343" t="s">
        <v>66</v>
      </c>
      <c r="E150" s="343" t="s">
        <v>67</v>
      </c>
      <c r="F150" s="4" t="str">
        <f>UnitControlCenter!$B$37</f>
        <v>2019 dollars / kilowatt-hour (kWh)</v>
      </c>
      <c r="G150" s="343" t="s">
        <v>2595</v>
      </c>
      <c r="I150" s="343"/>
    </row>
    <row r="151" spans="1:19" ht="28.5">
      <c r="A151" s="346" t="s">
        <v>2573</v>
      </c>
      <c r="B151" s="344" t="s">
        <v>2575</v>
      </c>
      <c r="C151" s="406">
        <v>1</v>
      </c>
      <c r="D151" s="343" t="s">
        <v>68</v>
      </c>
      <c r="E151" s="343" t="s">
        <v>67</v>
      </c>
      <c r="F151" s="4" t="str">
        <f>UnitControlCenter!$B$38</f>
        <v>cost of eqpt. to capture 1 metric ton CO2e/yr (2019 dollars)</v>
      </c>
      <c r="G151" s="343" t="s">
        <v>2599</v>
      </c>
      <c r="H151" s="78" t="s">
        <v>2600</v>
      </c>
      <c r="I151" s="343" t="s">
        <v>2889</v>
      </c>
    </row>
    <row r="152" spans="1:19">
      <c r="A152" s="346" t="s">
        <v>2573</v>
      </c>
      <c r="B152" s="344" t="s">
        <v>2576</v>
      </c>
      <c r="C152" s="406">
        <v>1</v>
      </c>
      <c r="D152" s="343" t="s">
        <v>66</v>
      </c>
      <c r="E152" s="343" t="s">
        <v>67</v>
      </c>
      <c r="F152" s="4" t="str">
        <f>UnitControlCenter!$B$39</f>
        <v>million 2019 dollars / megawatt (MW)</v>
      </c>
      <c r="G152" s="343" t="s">
        <v>2596</v>
      </c>
      <c r="I152" s="343"/>
    </row>
    <row r="153" spans="1:19">
      <c r="A153" s="346" t="s">
        <v>2573</v>
      </c>
      <c r="B153" s="344" t="s">
        <v>2577</v>
      </c>
      <c r="C153" s="406">
        <v>1</v>
      </c>
      <c r="D153" s="343" t="s">
        <v>66</v>
      </c>
      <c r="E153" s="343" t="s">
        <v>67</v>
      </c>
      <c r="F153" s="4" t="str">
        <f>UnitControlCenter!$B$39</f>
        <v>million 2019 dollars / megawatt (MW)</v>
      </c>
      <c r="G153" s="343" t="s">
        <v>2597</v>
      </c>
      <c r="I153" s="343"/>
    </row>
    <row r="154" spans="1:19">
      <c r="A154" s="346" t="s">
        <v>2573</v>
      </c>
      <c r="B154" s="344" t="s">
        <v>2578</v>
      </c>
      <c r="C154" s="406">
        <v>1</v>
      </c>
      <c r="D154" s="343" t="s">
        <v>66</v>
      </c>
      <c r="E154" s="343" t="s">
        <v>67</v>
      </c>
      <c r="F154" s="4" t="str">
        <f>UnitControlCenter!$B$39</f>
        <v>million 2019 dollars / megawatt (MW)</v>
      </c>
      <c r="G154" s="343" t="s">
        <v>2598</v>
      </c>
      <c r="I154" s="343"/>
    </row>
    <row r="155" spans="1:19" ht="28.9" thickBot="1">
      <c r="A155" s="393" t="s">
        <v>2573</v>
      </c>
      <c r="B155" s="390" t="s">
        <v>2803</v>
      </c>
      <c r="C155" s="405">
        <v>1</v>
      </c>
      <c r="D155" s="391" t="s">
        <v>66</v>
      </c>
      <c r="E155" s="391" t="s">
        <v>67</v>
      </c>
      <c r="F155" s="394" t="str">
        <f>UnitControlCenter!$B$40</f>
        <v>cost of eqpt. to produce 1 kg H2/yr (2019 dollars)</v>
      </c>
      <c r="G155" s="391" t="s">
        <v>2804</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6"/>
    <col min="4" max="4" width="46" customWidth="1"/>
    <col min="5" max="5" width="9.1328125" customWidth="1"/>
    <col min="6" max="6" width="12.59765625" customWidth="1"/>
    <col min="7" max="7" width="13.265625" customWidth="1"/>
    <col min="9" max="9" width="37.265625" customWidth="1"/>
  </cols>
  <sheetData>
    <row r="1" spans="1:4">
      <c r="A1" s="332" t="s">
        <v>2876</v>
      </c>
      <c r="B1" s="364"/>
      <c r="C1" s="330"/>
      <c r="D1" s="330"/>
    </row>
    <row r="2" spans="1:4">
      <c r="A2" s="363" t="s">
        <v>2840</v>
      </c>
      <c r="B2" s="365" t="s">
        <v>2841</v>
      </c>
      <c r="C2" s="363" t="s">
        <v>2842</v>
      </c>
      <c r="D2" s="363" t="s">
        <v>2843</v>
      </c>
    </row>
    <row r="3" spans="1:4">
      <c r="A3" s="342" t="s">
        <v>2850</v>
      </c>
      <c r="B3" s="366" t="s">
        <v>2861</v>
      </c>
      <c r="C3" s="372"/>
      <c r="D3" t="s">
        <v>477</v>
      </c>
    </row>
    <row r="4" spans="1:4">
      <c r="A4" s="342" t="s">
        <v>2858</v>
      </c>
      <c r="B4" s="367" t="s">
        <v>2859</v>
      </c>
      <c r="C4" s="371"/>
      <c r="D4" t="s">
        <v>98</v>
      </c>
    </row>
    <row r="5" spans="1:4">
      <c r="A5" t="s">
        <v>2887</v>
      </c>
      <c r="B5" s="366" t="s">
        <v>2881</v>
      </c>
      <c r="C5" s="382"/>
      <c r="D5" t="s">
        <v>97</v>
      </c>
    </row>
    <row r="6" spans="1:4">
      <c r="A6" s="342" t="s">
        <v>2865</v>
      </c>
      <c r="B6" s="366" t="s">
        <v>2882</v>
      </c>
      <c r="C6" s="376"/>
      <c r="D6" t="s">
        <v>2877</v>
      </c>
    </row>
    <row r="7" spans="1:4">
      <c r="A7" s="342" t="s">
        <v>2888</v>
      </c>
      <c r="B7" s="366" t="s">
        <v>2593</v>
      </c>
      <c r="C7" s="381"/>
      <c r="D7" t="s">
        <v>2878</v>
      </c>
    </row>
    <row r="8" spans="1:4">
      <c r="A8" t="s">
        <v>2886</v>
      </c>
      <c r="B8" s="366" t="s">
        <v>2883</v>
      </c>
      <c r="C8" s="384"/>
      <c r="D8" t="s">
        <v>493</v>
      </c>
    </row>
    <row r="9" spans="1:4">
      <c r="A9" s="342" t="s">
        <v>2866</v>
      </c>
      <c r="B9" s="366" t="s">
        <v>2862</v>
      </c>
      <c r="C9" s="375"/>
      <c r="D9" t="s">
        <v>496</v>
      </c>
    </row>
    <row r="10" spans="1:4">
      <c r="A10" s="342" t="s">
        <v>2839</v>
      </c>
      <c r="B10" s="368" t="s">
        <v>2846</v>
      </c>
      <c r="C10" s="362"/>
      <c r="D10" t="s">
        <v>95</v>
      </c>
    </row>
    <row r="11" spans="1:4">
      <c r="A11" s="342" t="s">
        <v>2867</v>
      </c>
      <c r="B11" s="366" t="s">
        <v>2863</v>
      </c>
      <c r="C11" s="377"/>
      <c r="D11" t="s">
        <v>94</v>
      </c>
    </row>
    <row r="12" spans="1:4">
      <c r="A12" s="342" t="s">
        <v>2849</v>
      </c>
      <c r="B12" s="367" t="s">
        <v>2854</v>
      </c>
      <c r="C12" s="373"/>
      <c r="D12" t="s">
        <v>2879</v>
      </c>
    </row>
    <row r="13" spans="1:4">
      <c r="A13" t="s">
        <v>2890</v>
      </c>
      <c r="B13" s="366" t="s">
        <v>2884</v>
      </c>
      <c r="C13" s="383"/>
      <c r="D13" t="s">
        <v>2785</v>
      </c>
    </row>
    <row r="14" spans="1:4">
      <c r="A14" s="342" t="s">
        <v>2852</v>
      </c>
      <c r="B14" s="367" t="s">
        <v>2853</v>
      </c>
      <c r="C14" s="361"/>
      <c r="D14" t="s">
        <v>339</v>
      </c>
    </row>
    <row r="15" spans="1:4" s="342" customFormat="1">
      <c r="A15" s="342" t="s">
        <v>2933</v>
      </c>
      <c r="B15" s="367" t="s">
        <v>2935</v>
      </c>
      <c r="C15" s="387"/>
      <c r="D15" s="342" t="s">
        <v>2932</v>
      </c>
    </row>
    <row r="16" spans="1:4" s="342" customFormat="1">
      <c r="A16" s="342" t="s">
        <v>2934</v>
      </c>
      <c r="B16" s="367">
        <v>740000</v>
      </c>
      <c r="C16" s="388"/>
      <c r="D16" s="342" t="s">
        <v>2783</v>
      </c>
    </row>
    <row r="17" spans="1:4">
      <c r="A17" s="342" t="s">
        <v>2868</v>
      </c>
      <c r="B17" s="366" t="s">
        <v>2864</v>
      </c>
      <c r="C17" s="378"/>
      <c r="D17" t="s">
        <v>340</v>
      </c>
    </row>
    <row r="18" spans="1:4">
      <c r="A18" s="342" t="s">
        <v>2851</v>
      </c>
      <c r="B18" s="367" t="s">
        <v>2856</v>
      </c>
      <c r="C18" s="370"/>
      <c r="D18" t="s">
        <v>336</v>
      </c>
    </row>
    <row r="19" spans="1:4">
      <c r="A19" s="358" t="s">
        <v>2875</v>
      </c>
      <c r="B19" s="379" t="s">
        <v>2874</v>
      </c>
      <c r="C19" s="380"/>
      <c r="D19" t="s">
        <v>485</v>
      </c>
    </row>
    <row r="20" spans="1:4">
      <c r="A20" s="342" t="s">
        <v>2845</v>
      </c>
      <c r="B20" s="367" t="s">
        <v>2855</v>
      </c>
      <c r="C20" s="369"/>
      <c r="D20" t="s">
        <v>488</v>
      </c>
    </row>
    <row r="21" spans="1:4">
      <c r="A21" t="s">
        <v>2891</v>
      </c>
      <c r="B21" s="366" t="s">
        <v>2885</v>
      </c>
      <c r="C21" s="385"/>
      <c r="D21" t="s">
        <v>2880</v>
      </c>
    </row>
    <row r="23" spans="1:4" s="342" customFormat="1">
      <c r="A23" s="332" t="s">
        <v>2860</v>
      </c>
      <c r="B23" s="364"/>
      <c r="C23" s="330"/>
      <c r="D23" s="330"/>
    </row>
    <row r="24" spans="1:4" s="363" customFormat="1">
      <c r="A24" s="363" t="s">
        <v>2840</v>
      </c>
      <c r="B24" s="365" t="s">
        <v>2841</v>
      </c>
      <c r="C24" s="363" t="s">
        <v>2842</v>
      </c>
      <c r="D24" s="363" t="s">
        <v>2925</v>
      </c>
    </row>
    <row r="25" spans="1:4">
      <c r="A25" t="s">
        <v>2866</v>
      </c>
      <c r="B25" s="366" t="s">
        <v>2862</v>
      </c>
      <c r="C25" s="375"/>
      <c r="D25" t="s">
        <v>2927</v>
      </c>
    </row>
    <row r="26" spans="1:4" s="342" customFormat="1">
      <c r="A26" s="342" t="s">
        <v>2839</v>
      </c>
      <c r="B26" s="368" t="s">
        <v>2846</v>
      </c>
      <c r="C26" s="362"/>
      <c r="D26" s="342" t="s">
        <v>2926</v>
      </c>
    </row>
    <row r="27" spans="1:4">
      <c r="A27" t="s">
        <v>2851</v>
      </c>
      <c r="B27" s="366" t="s">
        <v>2856</v>
      </c>
      <c r="C27" s="370"/>
      <c r="D27" t="s">
        <v>4</v>
      </c>
    </row>
    <row r="28" spans="1:4">
      <c r="A28" t="s">
        <v>2865</v>
      </c>
      <c r="B28" s="366" t="s">
        <v>2882</v>
      </c>
      <c r="C28" s="376"/>
      <c r="D28" t="s">
        <v>99</v>
      </c>
    </row>
    <row r="29" spans="1:4">
      <c r="A29" t="s">
        <v>2845</v>
      </c>
      <c r="B29" s="366">
        <v>969696</v>
      </c>
      <c r="C29" s="369"/>
      <c r="D29" t="s">
        <v>9</v>
      </c>
    </row>
    <row r="30" spans="1:4">
      <c r="A30" t="s">
        <v>2858</v>
      </c>
      <c r="B30" s="366" t="s">
        <v>2859</v>
      </c>
      <c r="C30" s="371"/>
      <c r="D30" t="s">
        <v>2705</v>
      </c>
    </row>
    <row r="31" spans="1:4">
      <c r="A31" t="s">
        <v>2867</v>
      </c>
      <c r="B31" s="366" t="s">
        <v>2863</v>
      </c>
      <c r="C31" s="377"/>
      <c r="D31" t="s">
        <v>141</v>
      </c>
    </row>
    <row r="32" spans="1:4" s="342" customFormat="1">
      <c r="A32" s="342" t="s">
        <v>2868</v>
      </c>
      <c r="B32" s="366" t="s">
        <v>2864</v>
      </c>
      <c r="C32" s="378"/>
      <c r="D32" s="342" t="s">
        <v>2714</v>
      </c>
    </row>
    <row r="33" spans="1:4">
      <c r="A33" t="s">
        <v>2850</v>
      </c>
      <c r="B33" s="366" t="s">
        <v>2861</v>
      </c>
      <c r="C33" s="374"/>
      <c r="D33" t="s">
        <v>2802</v>
      </c>
    </row>
    <row r="34" spans="1:4" s="342" customFormat="1">
      <c r="A34" s="342" t="s">
        <v>2933</v>
      </c>
      <c r="B34" s="367" t="s">
        <v>2935</v>
      </c>
      <c r="C34" s="387"/>
      <c r="D34" s="342" t="s">
        <v>3191</v>
      </c>
    </row>
    <row r="36" spans="1:4" s="342" customFormat="1">
      <c r="A36" s="332" t="s">
        <v>2869</v>
      </c>
      <c r="B36" s="364"/>
      <c r="C36" s="330"/>
      <c r="D36" s="330"/>
    </row>
    <row r="37" spans="1:4" s="342" customFormat="1">
      <c r="A37" s="363" t="s">
        <v>2840</v>
      </c>
      <c r="B37" s="365" t="s">
        <v>2841</v>
      </c>
      <c r="C37" s="363" t="s">
        <v>2842</v>
      </c>
      <c r="D37" s="363" t="s">
        <v>2843</v>
      </c>
    </row>
    <row r="38" spans="1:4" s="342" customFormat="1">
      <c r="A38" s="342" t="s">
        <v>2851</v>
      </c>
      <c r="B38" s="367" t="s">
        <v>2856</v>
      </c>
      <c r="C38" s="370"/>
      <c r="D38" s="342" t="s">
        <v>2870</v>
      </c>
    </row>
    <row r="39" spans="1:4" s="342" customFormat="1">
      <c r="A39" s="342" t="s">
        <v>2845</v>
      </c>
      <c r="B39" s="366">
        <v>969696</v>
      </c>
      <c r="C39" s="369"/>
      <c r="D39" s="342" t="s">
        <v>2871</v>
      </c>
    </row>
    <row r="40" spans="1:4" s="342" customFormat="1">
      <c r="A40" s="342" t="s">
        <v>2858</v>
      </c>
      <c r="B40" s="366" t="s">
        <v>2859</v>
      </c>
      <c r="C40" s="371"/>
      <c r="D40" s="342" t="s">
        <v>2872</v>
      </c>
    </row>
    <row r="41" spans="1:4" s="342" customFormat="1">
      <c r="A41" s="342" t="s">
        <v>2933</v>
      </c>
      <c r="B41" s="367" t="s">
        <v>2935</v>
      </c>
      <c r="C41" s="387"/>
      <c r="D41" s="342" t="s">
        <v>3192</v>
      </c>
    </row>
    <row r="42" spans="1:4" s="358" customFormat="1">
      <c r="B42" s="379"/>
    </row>
    <row r="43" spans="1:4" s="358" customFormat="1">
      <c r="A43" s="332" t="s">
        <v>2873</v>
      </c>
      <c r="B43" s="364"/>
      <c r="C43" s="330"/>
      <c r="D43" s="330"/>
    </row>
    <row r="44" spans="1:4" s="358" customFormat="1">
      <c r="A44" s="363" t="s">
        <v>2840</v>
      </c>
      <c r="B44" s="365" t="s">
        <v>2841</v>
      </c>
      <c r="C44" s="363" t="s">
        <v>2842</v>
      </c>
      <c r="D44" s="363" t="s">
        <v>2843</v>
      </c>
    </row>
    <row r="45" spans="1:4" s="358" customFormat="1">
      <c r="A45" s="342" t="s">
        <v>2858</v>
      </c>
      <c r="B45" s="366" t="s">
        <v>2859</v>
      </c>
      <c r="C45" s="371"/>
      <c r="D45" s="358" t="s">
        <v>2344</v>
      </c>
    </row>
    <row r="46" spans="1:4" s="358" customFormat="1">
      <c r="A46" s="342" t="s">
        <v>2852</v>
      </c>
      <c r="B46" s="367" t="s">
        <v>2853</v>
      </c>
      <c r="C46" s="361"/>
      <c r="D46" s="358" t="s">
        <v>949</v>
      </c>
    </row>
    <row r="47" spans="1:4" s="358" customFormat="1">
      <c r="A47" s="342" t="s">
        <v>2851</v>
      </c>
      <c r="B47" s="367" t="s">
        <v>2856</v>
      </c>
      <c r="C47" s="370"/>
      <c r="D47" s="358" t="s">
        <v>2342</v>
      </c>
    </row>
    <row r="48" spans="1:4" s="358" customFormat="1">
      <c r="A48" s="342" t="s">
        <v>2845</v>
      </c>
      <c r="B48" s="367" t="s">
        <v>2855</v>
      </c>
      <c r="C48" s="369"/>
      <c r="D48" s="358" t="s">
        <v>2326</v>
      </c>
    </row>
    <row r="49" spans="1:4" s="358" customFormat="1">
      <c r="B49" s="386"/>
    </row>
    <row r="50" spans="1:4" s="358" customFormat="1">
      <c r="A50" s="332" t="s">
        <v>3025</v>
      </c>
      <c r="B50" s="364"/>
      <c r="C50" s="330"/>
      <c r="D50" s="330"/>
    </row>
    <row r="51" spans="1:4" s="358" customFormat="1">
      <c r="A51" s="363" t="s">
        <v>2840</v>
      </c>
      <c r="B51" s="365" t="s">
        <v>2841</v>
      </c>
      <c r="C51" s="363" t="s">
        <v>2842</v>
      </c>
      <c r="D51" s="363" t="s">
        <v>2843</v>
      </c>
    </row>
    <row r="52" spans="1:4" s="358" customFormat="1">
      <c r="A52" s="342" t="s">
        <v>2851</v>
      </c>
      <c r="B52" s="367" t="s">
        <v>2856</v>
      </c>
      <c r="C52" s="370"/>
      <c r="D52" s="358" t="s">
        <v>2903</v>
      </c>
    </row>
    <row r="53" spans="1:4" s="358" customFormat="1">
      <c r="A53" s="342" t="s">
        <v>2866</v>
      </c>
      <c r="B53" s="366" t="s">
        <v>2862</v>
      </c>
      <c r="C53" s="375"/>
      <c r="D53" s="358" t="s">
        <v>2904</v>
      </c>
    </row>
    <row r="54" spans="1:4" s="358" customFormat="1">
      <c r="A54" s="342" t="s">
        <v>2865</v>
      </c>
      <c r="B54" s="366" t="s">
        <v>2882</v>
      </c>
      <c r="C54" s="376"/>
      <c r="D54" s="358" t="s">
        <v>2905</v>
      </c>
    </row>
    <row r="55" spans="1:4" s="358" customFormat="1">
      <c r="A55" s="342" t="s">
        <v>2858</v>
      </c>
      <c r="B55" s="367" t="s">
        <v>2859</v>
      </c>
      <c r="C55" s="371"/>
      <c r="D55" s="358" t="s">
        <v>2906</v>
      </c>
    </row>
    <row r="56" spans="1:4" s="358" customFormat="1">
      <c r="A56" s="342" t="s">
        <v>2852</v>
      </c>
      <c r="B56" s="367" t="s">
        <v>2853</v>
      </c>
      <c r="C56" s="361"/>
      <c r="D56" s="358" t="s">
        <v>2907</v>
      </c>
    </row>
    <row r="57" spans="1:4" s="342" customFormat="1">
      <c r="B57" s="366"/>
      <c r="C57" s="358"/>
    </row>
    <row r="58" spans="1:4" s="342" customFormat="1">
      <c r="A58" s="332" t="s">
        <v>3375</v>
      </c>
      <c r="B58" s="364"/>
      <c r="C58" s="330"/>
      <c r="D58" s="330"/>
    </row>
    <row r="59" spans="1:4" s="342" customFormat="1">
      <c r="A59" s="363" t="s">
        <v>2840</v>
      </c>
      <c r="B59" s="365" t="s">
        <v>2841</v>
      </c>
      <c r="C59" s="363" t="s">
        <v>2842</v>
      </c>
      <c r="D59" s="363" t="s">
        <v>2843</v>
      </c>
    </row>
    <row r="60" spans="1:4" s="342" customFormat="1">
      <c r="A60" s="342" t="s">
        <v>2866</v>
      </c>
      <c r="B60" s="366" t="s">
        <v>2862</v>
      </c>
      <c r="C60" s="375"/>
      <c r="D60" s="342" t="s">
        <v>3363</v>
      </c>
    </row>
    <row r="61" spans="1:4" s="342" customFormat="1">
      <c r="A61" s="342" t="s">
        <v>2851</v>
      </c>
      <c r="B61" s="367" t="s">
        <v>2856</v>
      </c>
      <c r="C61" s="370"/>
      <c r="D61" s="358" t="s">
        <v>3362</v>
      </c>
    </row>
    <row r="62" spans="1:4" s="342" customFormat="1">
      <c r="A62" s="342" t="s">
        <v>2850</v>
      </c>
      <c r="B62" s="366" t="s">
        <v>2861</v>
      </c>
      <c r="C62" s="374"/>
      <c r="D62" s="342" t="s">
        <v>3359</v>
      </c>
    </row>
    <row r="63" spans="1:4" s="342" customFormat="1">
      <c r="A63" s="342" t="s">
        <v>2891</v>
      </c>
      <c r="B63" s="366" t="s">
        <v>2885</v>
      </c>
      <c r="C63" s="385"/>
      <c r="D63" s="342" t="s">
        <v>3360</v>
      </c>
    </row>
    <row r="64" spans="1:4" s="342" customFormat="1">
      <c r="A64" s="342" t="s">
        <v>2868</v>
      </c>
      <c r="B64" s="366" t="s">
        <v>2864</v>
      </c>
      <c r="C64" s="378"/>
      <c r="D64" s="358" t="s">
        <v>3361</v>
      </c>
    </row>
    <row r="65" spans="1:4" s="358" customFormat="1">
      <c r="B65" s="379"/>
    </row>
    <row r="66" spans="1:4" s="358" customFormat="1">
      <c r="A66" s="332" t="s">
        <v>3489</v>
      </c>
      <c r="B66" s="364"/>
      <c r="C66" s="330"/>
      <c r="D66" s="330"/>
    </row>
    <row r="67" spans="1:4" s="358" customFormat="1">
      <c r="A67" s="363" t="s">
        <v>2840</v>
      </c>
      <c r="B67" s="365" t="s">
        <v>2841</v>
      </c>
      <c r="C67" s="363" t="s">
        <v>2842</v>
      </c>
      <c r="D67" s="363" t="s">
        <v>2843</v>
      </c>
    </row>
    <row r="68" spans="1:4" s="358" customFormat="1">
      <c r="A68" s="342" t="s">
        <v>2933</v>
      </c>
      <c r="B68" s="367" t="s">
        <v>2935</v>
      </c>
      <c r="C68" s="387"/>
      <c r="D68" s="342" t="s">
        <v>3397</v>
      </c>
    </row>
    <row r="69" spans="1:4" s="358" customFormat="1">
      <c r="A69" s="342" t="s">
        <v>2866</v>
      </c>
      <c r="B69" s="366" t="s">
        <v>2862</v>
      </c>
      <c r="C69" s="375"/>
      <c r="D69" s="342" t="s">
        <v>3398</v>
      </c>
    </row>
    <row r="70" spans="1:4" s="358" customFormat="1">
      <c r="A70" s="342" t="s">
        <v>2868</v>
      </c>
      <c r="B70" s="366" t="s">
        <v>2864</v>
      </c>
      <c r="C70" s="378"/>
      <c r="D70" s="342" t="s">
        <v>500</v>
      </c>
    </row>
    <row r="71" spans="1:4" s="358" customFormat="1">
      <c r="A71" s="342" t="s">
        <v>2867</v>
      </c>
      <c r="B71" s="366" t="s">
        <v>2863</v>
      </c>
      <c r="C71" s="377"/>
      <c r="D71" s="342" t="s">
        <v>3399</v>
      </c>
    </row>
    <row r="72" spans="1:4" s="358" customFormat="1">
      <c r="A72" s="342" t="s">
        <v>2865</v>
      </c>
      <c r="B72" s="366" t="s">
        <v>2882</v>
      </c>
      <c r="C72" s="376"/>
      <c r="D72" s="342" t="s">
        <v>3400</v>
      </c>
    </row>
    <row r="73" spans="1:4" s="358" customFormat="1">
      <c r="A73" s="342" t="s">
        <v>2845</v>
      </c>
      <c r="B73" s="367" t="s">
        <v>2855</v>
      </c>
      <c r="C73" s="369"/>
      <c r="D73" s="342" t="s">
        <v>286</v>
      </c>
    </row>
    <row r="74" spans="1:4" s="358" customFormat="1">
      <c r="A74" s="342" t="s">
        <v>2851</v>
      </c>
      <c r="B74" s="367" t="s">
        <v>2856</v>
      </c>
      <c r="C74" s="370"/>
      <c r="D74" s="342" t="s">
        <v>3401</v>
      </c>
    </row>
    <row r="75" spans="1:4" s="358" customFormat="1">
      <c r="A75" s="342" t="s">
        <v>2858</v>
      </c>
      <c r="B75" s="367" t="s">
        <v>2859</v>
      </c>
      <c r="C75" s="371"/>
      <c r="D75" s="342" t="s">
        <v>3402</v>
      </c>
    </row>
    <row r="76" spans="1:4" s="358" customFormat="1">
      <c r="A76" s="342" t="s">
        <v>2850</v>
      </c>
      <c r="B76" s="366" t="s">
        <v>2861</v>
      </c>
      <c r="C76" s="374"/>
      <c r="D76" s="342" t="s">
        <v>3403</v>
      </c>
    </row>
    <row r="77" spans="1:4" s="358" customFormat="1">
      <c r="A77" s="342" t="s">
        <v>2852</v>
      </c>
      <c r="B77" s="367" t="s">
        <v>2853</v>
      </c>
      <c r="C77" s="361"/>
      <c r="D77" s="358" t="s">
        <v>2907</v>
      </c>
    </row>
    <row r="78" spans="1:4" s="358" customFormat="1">
      <c r="A78" s="342"/>
      <c r="B78" s="367"/>
    </row>
    <row r="79" spans="1:4" s="358" customFormat="1">
      <c r="A79" s="332" t="s">
        <v>3341</v>
      </c>
      <c r="B79" s="364"/>
      <c r="C79" s="330"/>
      <c r="D79" s="330"/>
    </row>
    <row r="80" spans="1:4" s="358" customFormat="1">
      <c r="A80" s="363" t="s">
        <v>2840</v>
      </c>
      <c r="B80" s="365" t="s">
        <v>2841</v>
      </c>
      <c r="C80" s="363" t="s">
        <v>2842</v>
      </c>
      <c r="D80" s="363" t="s">
        <v>2843</v>
      </c>
    </row>
    <row r="81" spans="1:4" s="358" customFormat="1">
      <c r="A81" s="342" t="s">
        <v>2851</v>
      </c>
      <c r="B81" s="367" t="s">
        <v>2856</v>
      </c>
      <c r="C81" s="370"/>
      <c r="D81" s="358" t="s">
        <v>3268</v>
      </c>
    </row>
    <row r="82" spans="1:4" s="358" customFormat="1">
      <c r="A82" s="342" t="s">
        <v>2866</v>
      </c>
      <c r="B82" s="366" t="s">
        <v>2862</v>
      </c>
      <c r="C82" s="375"/>
      <c r="D82" s="358" t="s">
        <v>3269</v>
      </c>
    </row>
    <row r="83" spans="1:4" s="358" customFormat="1">
      <c r="A83" s="342" t="s">
        <v>2865</v>
      </c>
      <c r="B83" s="366" t="s">
        <v>2882</v>
      </c>
      <c r="C83" s="376"/>
      <c r="D83" s="358" t="s">
        <v>3270</v>
      </c>
    </row>
    <row r="84" spans="1:4" s="358" customFormat="1">
      <c r="A84" s="342" t="s">
        <v>2852</v>
      </c>
      <c r="B84" s="367" t="s">
        <v>2853</v>
      </c>
      <c r="C84" s="361"/>
      <c r="D84" s="358" t="s">
        <v>2907</v>
      </c>
    </row>
    <row r="85" spans="1:4" s="342" customFormat="1">
      <c r="B85" s="366"/>
    </row>
    <row r="86" spans="1:4" s="342" customFormat="1">
      <c r="A86" s="332" t="s">
        <v>3282</v>
      </c>
      <c r="B86" s="364"/>
      <c r="C86" s="330"/>
      <c r="D86" s="330"/>
    </row>
    <row r="87" spans="1:4" s="342" customFormat="1">
      <c r="A87" s="363" t="s">
        <v>2840</v>
      </c>
      <c r="B87" s="365" t="s">
        <v>2841</v>
      </c>
      <c r="C87" s="363" t="s">
        <v>2842</v>
      </c>
      <c r="D87" s="363" t="s">
        <v>2843</v>
      </c>
    </row>
    <row r="88" spans="1:4" s="342" customFormat="1">
      <c r="A88" s="342" t="s">
        <v>2866</v>
      </c>
      <c r="B88" s="366" t="s">
        <v>2862</v>
      </c>
      <c r="C88" s="375"/>
      <c r="D88" s="358" t="s">
        <v>3283</v>
      </c>
    </row>
    <row r="89" spans="1:4" s="342" customFormat="1">
      <c r="A89" s="342" t="s">
        <v>2858</v>
      </c>
      <c r="B89" s="367" t="s">
        <v>2859</v>
      </c>
      <c r="C89" s="371"/>
      <c r="D89" s="358" t="s">
        <v>3284</v>
      </c>
    </row>
    <row r="90" spans="1:4" s="342" customFormat="1">
      <c r="A90" s="342" t="s">
        <v>2852</v>
      </c>
      <c r="B90" s="367" t="s">
        <v>2853</v>
      </c>
      <c r="C90" s="361"/>
      <c r="D90" s="358" t="s">
        <v>2907</v>
      </c>
    </row>
    <row r="91" spans="1:4" s="342" customFormat="1">
      <c r="B91" s="367"/>
      <c r="C91" s="358"/>
      <c r="D91" s="358"/>
    </row>
    <row r="92" spans="1:4" s="342" customFormat="1">
      <c r="A92" s="332" t="s">
        <v>3342</v>
      </c>
      <c r="B92" s="364"/>
      <c r="C92" s="330"/>
      <c r="D92" s="330"/>
    </row>
    <row r="93" spans="1:4" s="342" customFormat="1">
      <c r="A93" s="363" t="s">
        <v>2840</v>
      </c>
      <c r="B93" s="365" t="s">
        <v>2841</v>
      </c>
      <c r="C93" s="363" t="s">
        <v>2842</v>
      </c>
      <c r="D93" s="363" t="s">
        <v>2843</v>
      </c>
    </row>
    <row r="94" spans="1:4" s="342" customFormat="1">
      <c r="A94" s="342" t="s">
        <v>2851</v>
      </c>
      <c r="B94" s="367" t="s">
        <v>2856</v>
      </c>
      <c r="C94" s="370"/>
      <c r="D94" s="358" t="s">
        <v>3343</v>
      </c>
    </row>
    <row r="95" spans="1:4" s="342" customFormat="1">
      <c r="A95" s="342" t="s">
        <v>2891</v>
      </c>
      <c r="B95" s="366" t="s">
        <v>2885</v>
      </c>
      <c r="C95" s="385"/>
      <c r="D95" s="358" t="s">
        <v>3344</v>
      </c>
    </row>
    <row r="96" spans="1:4" s="342" customFormat="1">
      <c r="A96" s="342" t="s">
        <v>2868</v>
      </c>
      <c r="B96" s="366" t="s">
        <v>2864</v>
      </c>
      <c r="C96" s="378"/>
      <c r="D96" s="358" t="s">
        <v>3345</v>
      </c>
    </row>
    <row r="97" spans="1:4" s="342" customFormat="1">
      <c r="A97" s="342" t="s">
        <v>2852</v>
      </c>
      <c r="B97" s="367" t="s">
        <v>2853</v>
      </c>
      <c r="C97" s="361"/>
      <c r="D97" s="358" t="s">
        <v>2907</v>
      </c>
    </row>
    <row r="98" spans="1:4" s="342" customFormat="1">
      <c r="B98" s="366"/>
    </row>
    <row r="99" spans="1:4" s="342" customFormat="1">
      <c r="A99" s="332" t="s">
        <v>2909</v>
      </c>
      <c r="B99" s="364"/>
      <c r="C99" s="330"/>
      <c r="D99" s="330"/>
    </row>
    <row r="100" spans="1:4" s="342" customFormat="1">
      <c r="A100" s="363" t="s">
        <v>2840</v>
      </c>
      <c r="B100" s="365" t="s">
        <v>2841</v>
      </c>
      <c r="C100" s="363" t="s">
        <v>2842</v>
      </c>
      <c r="D100" s="363" t="s">
        <v>2843</v>
      </c>
    </row>
    <row r="101" spans="1:4" s="342" customFormat="1">
      <c r="A101" s="342" t="s">
        <v>2852</v>
      </c>
      <c r="B101" s="367" t="s">
        <v>2853</v>
      </c>
      <c r="C101" s="361"/>
      <c r="D101" s="342" t="s">
        <v>2910</v>
      </c>
    </row>
    <row r="102" spans="1:4" s="342" customFormat="1">
      <c r="A102" s="342" t="s">
        <v>2866</v>
      </c>
      <c r="B102" s="366" t="s">
        <v>2862</v>
      </c>
      <c r="C102" s="375"/>
      <c r="D102" s="342" t="s">
        <v>2911</v>
      </c>
    </row>
    <row r="103" spans="1:4" s="342" customFormat="1">
      <c r="A103" s="342" t="s">
        <v>2868</v>
      </c>
      <c r="B103" s="366" t="s">
        <v>2864</v>
      </c>
      <c r="C103" s="378"/>
      <c r="D103" s="342" t="s">
        <v>3017</v>
      </c>
    </row>
    <row r="104" spans="1:4" s="342" customFormat="1">
      <c r="A104" s="342" t="s">
        <v>2867</v>
      </c>
      <c r="B104" s="366" t="s">
        <v>2863</v>
      </c>
      <c r="C104" s="377"/>
      <c r="D104" s="342" t="s">
        <v>2912</v>
      </c>
    </row>
    <row r="105" spans="1:4" s="342" customFormat="1">
      <c r="A105" s="342" t="s">
        <v>2865</v>
      </c>
      <c r="B105" s="366" t="s">
        <v>2882</v>
      </c>
      <c r="C105" s="376"/>
      <c r="D105" s="342" t="s">
        <v>2913</v>
      </c>
    </row>
    <row r="106" spans="1:4" s="342" customFormat="1">
      <c r="A106" s="342" t="s">
        <v>2845</v>
      </c>
      <c r="B106" s="367" t="s">
        <v>2855</v>
      </c>
      <c r="C106" s="369"/>
      <c r="D106" s="342" t="s">
        <v>2914</v>
      </c>
    </row>
    <row r="107" spans="1:4" s="342" customFormat="1">
      <c r="A107" s="342" t="s">
        <v>2851</v>
      </c>
      <c r="B107" s="367" t="s">
        <v>2856</v>
      </c>
      <c r="C107" s="370"/>
      <c r="D107" s="342" t="s">
        <v>2915</v>
      </c>
    </row>
    <row r="108" spans="1:4" s="342" customFormat="1">
      <c r="A108" s="342" t="s">
        <v>2858</v>
      </c>
      <c r="B108" s="367" t="s">
        <v>2859</v>
      </c>
      <c r="C108" s="371"/>
      <c r="D108" s="342" t="s">
        <v>2916</v>
      </c>
    </row>
    <row r="109" spans="1:4" s="342" customFormat="1">
      <c r="A109" s="342" t="s">
        <v>2850</v>
      </c>
      <c r="B109" s="366" t="s">
        <v>2861</v>
      </c>
      <c r="C109" s="374"/>
      <c r="D109" s="342" t="s">
        <v>2917</v>
      </c>
    </row>
    <row r="110" spans="1:4" s="342" customFormat="1">
      <c r="B110" s="366"/>
      <c r="C110" s="358"/>
    </row>
    <row r="111" spans="1:4" s="342" customFormat="1">
      <c r="A111" s="332" t="s">
        <v>2908</v>
      </c>
      <c r="B111" s="364"/>
      <c r="C111" s="330"/>
      <c r="D111" s="330"/>
    </row>
    <row r="112" spans="1:4" s="342" customFormat="1">
      <c r="A112" s="363" t="s">
        <v>2840</v>
      </c>
      <c r="B112" s="365" t="s">
        <v>2841</v>
      </c>
      <c r="C112" s="363" t="s">
        <v>2842</v>
      </c>
      <c r="D112" s="363" t="s">
        <v>2843</v>
      </c>
    </row>
    <row r="113" spans="1:5" s="342" customFormat="1">
      <c r="A113" s="342" t="s">
        <v>2858</v>
      </c>
      <c r="B113" s="367" t="s">
        <v>2859</v>
      </c>
      <c r="C113" s="371"/>
      <c r="D113" s="342" t="s">
        <v>3035</v>
      </c>
    </row>
    <row r="114" spans="1:5" s="342" customFormat="1">
      <c r="A114" s="342" t="s">
        <v>2865</v>
      </c>
      <c r="B114" s="366" t="s">
        <v>2882</v>
      </c>
      <c r="C114" s="376"/>
      <c r="D114" s="358" t="s">
        <v>3036</v>
      </c>
    </row>
    <row r="115" spans="1:5" s="342" customFormat="1">
      <c r="A115" s="342" t="s">
        <v>2851</v>
      </c>
      <c r="B115" s="367" t="s">
        <v>2856</v>
      </c>
      <c r="C115" s="370"/>
      <c r="D115" s="342" t="s">
        <v>3026</v>
      </c>
    </row>
    <row r="116" spans="1:5" s="342" customFormat="1">
      <c r="A116" s="342" t="s">
        <v>2866</v>
      </c>
      <c r="B116" s="366" t="s">
        <v>2862</v>
      </c>
      <c r="C116" s="375"/>
      <c r="D116" s="342" t="s">
        <v>3027</v>
      </c>
    </row>
    <row r="117" spans="1:5" s="342" customFormat="1">
      <c r="A117" s="342" t="s">
        <v>2852</v>
      </c>
      <c r="B117" s="367" t="s">
        <v>2853</v>
      </c>
      <c r="C117" s="361"/>
      <c r="D117" s="358" t="s">
        <v>2907</v>
      </c>
    </row>
    <row r="118" spans="1:5" s="342" customFormat="1">
      <c r="B118" s="366"/>
      <c r="C118" s="358"/>
    </row>
    <row r="119" spans="1:5">
      <c r="A119" s="332" t="s">
        <v>2844</v>
      </c>
      <c r="B119" s="364"/>
      <c r="C119" s="330"/>
      <c r="D119" s="330"/>
    </row>
    <row r="120" spans="1:5">
      <c r="A120" s="363" t="s">
        <v>2840</v>
      </c>
      <c r="B120" s="365" t="s">
        <v>2841</v>
      </c>
      <c r="C120" s="363" t="s">
        <v>2842</v>
      </c>
      <c r="D120" s="363" t="s">
        <v>2843</v>
      </c>
    </row>
    <row r="121" spans="1:5">
      <c r="A121" s="342" t="s">
        <v>2865</v>
      </c>
      <c r="B121" s="366" t="s">
        <v>2882</v>
      </c>
      <c r="C121" s="376"/>
      <c r="D121" t="s">
        <v>2354</v>
      </c>
    </row>
    <row r="122" spans="1:5">
      <c r="A122" t="s">
        <v>2845</v>
      </c>
      <c r="B122" s="367" t="s">
        <v>2855</v>
      </c>
      <c r="C122" s="369"/>
      <c r="D122" t="s">
        <v>2356</v>
      </c>
    </row>
    <row r="123" spans="1:5">
      <c r="A123" t="s">
        <v>2851</v>
      </c>
      <c r="B123" s="367" t="s">
        <v>2856</v>
      </c>
      <c r="C123" s="370"/>
      <c r="D123" t="s">
        <v>2355</v>
      </c>
    </row>
    <row r="124" spans="1:5">
      <c r="A124" t="s">
        <v>2850</v>
      </c>
      <c r="B124" s="366" t="s">
        <v>2861</v>
      </c>
      <c r="C124" s="372"/>
      <c r="D124" t="s">
        <v>2847</v>
      </c>
      <c r="E124" s="367"/>
    </row>
    <row r="125" spans="1:5">
      <c r="A125" s="342" t="s">
        <v>2866</v>
      </c>
      <c r="B125" s="366" t="s">
        <v>2862</v>
      </c>
      <c r="C125" s="375"/>
      <c r="D125" t="s">
        <v>2848</v>
      </c>
    </row>
    <row r="126" spans="1:5">
      <c r="A126" t="s">
        <v>2852</v>
      </c>
      <c r="B126" s="367" t="s">
        <v>2853</v>
      </c>
      <c r="C126" s="361"/>
      <c r="D126" t="s">
        <v>2357</v>
      </c>
    </row>
    <row r="127" spans="1:5">
      <c r="A127" t="s">
        <v>2858</v>
      </c>
      <c r="B127" s="367" t="s">
        <v>2859</v>
      </c>
      <c r="C127" s="371"/>
      <c r="D127" t="s">
        <v>2857</v>
      </c>
    </row>
    <row r="129" spans="1:4">
      <c r="A129" s="332" t="s">
        <v>2892</v>
      </c>
      <c r="B129" s="364"/>
      <c r="C129" s="330"/>
      <c r="D129" s="330"/>
    </row>
    <row r="130" spans="1:4">
      <c r="A130" s="363" t="s">
        <v>2840</v>
      </c>
      <c r="B130" s="365" t="s">
        <v>2841</v>
      </c>
      <c r="C130" s="363" t="s">
        <v>2842</v>
      </c>
      <c r="D130" s="363" t="s">
        <v>2843</v>
      </c>
    </row>
    <row r="131" spans="1:4">
      <c r="A131" s="342" t="s">
        <v>2851</v>
      </c>
      <c r="B131" s="367" t="s">
        <v>2856</v>
      </c>
      <c r="C131" s="370"/>
      <c r="D131" t="s">
        <v>153</v>
      </c>
    </row>
    <row r="132" spans="1:4">
      <c r="A132" s="342" t="s">
        <v>2839</v>
      </c>
      <c r="B132" s="368" t="s">
        <v>2846</v>
      </c>
      <c r="C132" s="362"/>
      <c r="D132" t="s">
        <v>2894</v>
      </c>
    </row>
    <row r="133" spans="1:4">
      <c r="A133" s="342" t="s">
        <v>2891</v>
      </c>
      <c r="B133" s="366" t="s">
        <v>2885</v>
      </c>
      <c r="C133" s="385"/>
      <c r="D133" t="s">
        <v>2901</v>
      </c>
    </row>
    <row r="134" spans="1:4">
      <c r="A134" s="342" t="s">
        <v>2858</v>
      </c>
      <c r="B134" s="367" t="s">
        <v>2859</v>
      </c>
      <c r="C134" s="371"/>
      <c r="D134" t="s">
        <v>2895</v>
      </c>
    </row>
    <row r="135" spans="1:4">
      <c r="A135" s="342" t="s">
        <v>2867</v>
      </c>
      <c r="B135" s="366" t="s">
        <v>2863</v>
      </c>
      <c r="C135" s="377"/>
      <c r="D135" t="s">
        <v>2896</v>
      </c>
    </row>
    <row r="136" spans="1:4">
      <c r="A136" s="342" t="s">
        <v>2866</v>
      </c>
      <c r="B136" s="366" t="s">
        <v>2862</v>
      </c>
      <c r="C136" s="375"/>
      <c r="D136" t="s">
        <v>2897</v>
      </c>
    </row>
    <row r="137" spans="1:4">
      <c r="A137" s="342" t="s">
        <v>2886</v>
      </c>
      <c r="B137" s="366" t="s">
        <v>2883</v>
      </c>
      <c r="C137" s="384"/>
      <c r="D137" t="s">
        <v>2898</v>
      </c>
    </row>
    <row r="138" spans="1:4">
      <c r="A138" s="342" t="s">
        <v>2852</v>
      </c>
      <c r="B138" s="367" t="s">
        <v>2853</v>
      </c>
      <c r="C138" s="361"/>
      <c r="D138" t="s">
        <v>2902</v>
      </c>
    </row>
    <row r="139" spans="1:4">
      <c r="A139" s="342" t="s">
        <v>2865</v>
      </c>
      <c r="B139" s="366" t="s">
        <v>2882</v>
      </c>
      <c r="C139" s="376"/>
      <c r="D139" t="s">
        <v>2564</v>
      </c>
    </row>
    <row r="140" spans="1:4">
      <c r="A140" s="342" t="s">
        <v>2868</v>
      </c>
      <c r="B140" s="366" t="s">
        <v>2864</v>
      </c>
      <c r="C140" s="378"/>
      <c r="D140" t="s">
        <v>3659</v>
      </c>
    </row>
    <row r="141" spans="1:4">
      <c r="A141" s="342" t="s">
        <v>2845</v>
      </c>
      <c r="B141" s="367" t="s">
        <v>2855</v>
      </c>
      <c r="C141" s="369"/>
      <c r="D141" t="s">
        <v>2893</v>
      </c>
    </row>
    <row r="143" spans="1:4">
      <c r="A143" s="332" t="s">
        <v>2918</v>
      </c>
      <c r="B143" s="364"/>
      <c r="C143" s="330"/>
      <c r="D143" s="330"/>
    </row>
    <row r="144" spans="1:4">
      <c r="A144" s="363" t="s">
        <v>2840</v>
      </c>
      <c r="B144" s="365" t="s">
        <v>2841</v>
      </c>
      <c r="C144" s="363" t="s">
        <v>2842</v>
      </c>
      <c r="D144" s="363" t="s">
        <v>2843</v>
      </c>
    </row>
    <row r="145" spans="1:4">
      <c r="A145" s="342" t="s">
        <v>2845</v>
      </c>
      <c r="B145" s="367" t="s">
        <v>2855</v>
      </c>
      <c r="C145" s="369"/>
      <c r="D145" s="342" t="s">
        <v>3139</v>
      </c>
    </row>
    <row r="146" spans="1:4">
      <c r="A146" s="342" t="s">
        <v>2851</v>
      </c>
      <c r="B146" s="367" t="s">
        <v>2856</v>
      </c>
      <c r="C146" s="370"/>
      <c r="D146" s="342" t="s">
        <v>3538</v>
      </c>
    </row>
    <row r="147" spans="1:4">
      <c r="A147" s="342" t="s">
        <v>2850</v>
      </c>
      <c r="B147" s="366" t="s">
        <v>2861</v>
      </c>
      <c r="C147" s="372"/>
      <c r="D147" s="342" t="s">
        <v>3539</v>
      </c>
    </row>
    <row r="148" spans="1:4">
      <c r="A148" s="342" t="s">
        <v>2887</v>
      </c>
      <c r="B148" s="366" t="s">
        <v>2881</v>
      </c>
      <c r="C148" s="382"/>
      <c r="D148" s="342" t="s">
        <v>3540</v>
      </c>
    </row>
    <row r="149" spans="1:4">
      <c r="A149" s="342" t="s">
        <v>2888</v>
      </c>
      <c r="B149" s="366" t="s">
        <v>2593</v>
      </c>
      <c r="C149" s="381"/>
      <c r="D149" s="342" t="s">
        <v>3541</v>
      </c>
    </row>
    <row r="150" spans="1:4">
      <c r="A150" s="342" t="s">
        <v>2858</v>
      </c>
      <c r="B150" s="367" t="s">
        <v>2859</v>
      </c>
      <c r="C150" s="371"/>
      <c r="D150" s="342" t="s">
        <v>3542</v>
      </c>
    </row>
    <row r="151" spans="1:4">
      <c r="A151" s="342" t="s">
        <v>2867</v>
      </c>
      <c r="B151" s="366" t="s">
        <v>2863</v>
      </c>
      <c r="C151" s="377"/>
      <c r="D151" s="342" t="s">
        <v>3543</v>
      </c>
    </row>
    <row r="152" spans="1:4">
      <c r="A152" s="342" t="s">
        <v>2852</v>
      </c>
      <c r="B152" s="367" t="s">
        <v>2853</v>
      </c>
      <c r="C152" s="361"/>
      <c r="D152" s="342" t="s">
        <v>3544</v>
      </c>
    </row>
    <row r="153" spans="1:4">
      <c r="A153" s="342" t="s">
        <v>2865</v>
      </c>
      <c r="B153" s="366" t="s">
        <v>2882</v>
      </c>
      <c r="C153" s="376"/>
      <c r="D153" s="342" t="s">
        <v>2919</v>
      </c>
    </row>
    <row r="154" spans="1:4">
      <c r="A154" s="342" t="s">
        <v>2890</v>
      </c>
      <c r="B154" s="366" t="s">
        <v>2884</v>
      </c>
      <c r="C154" s="383"/>
      <c r="D154" s="342" t="s">
        <v>3545</v>
      </c>
    </row>
    <row r="155" spans="1:4">
      <c r="A155" s="342" t="s">
        <v>2933</v>
      </c>
      <c r="B155" s="367" t="s">
        <v>2935</v>
      </c>
      <c r="C155" s="387"/>
      <c r="D155" s="342" t="s">
        <v>3546</v>
      </c>
    </row>
    <row r="156" spans="1:4">
      <c r="A156" s="342" t="s">
        <v>2886</v>
      </c>
      <c r="B156" s="366" t="s">
        <v>2883</v>
      </c>
      <c r="C156" s="384"/>
      <c r="D156" s="342" t="s">
        <v>3547</v>
      </c>
    </row>
    <row r="157" spans="1:4">
      <c r="A157" s="342" t="s">
        <v>2839</v>
      </c>
      <c r="B157" s="368" t="s">
        <v>2846</v>
      </c>
      <c r="C157" s="362"/>
      <c r="D157" s="342" t="s">
        <v>2920</v>
      </c>
    </row>
    <row r="158" spans="1:4">
      <c r="A158" s="342" t="s">
        <v>2866</v>
      </c>
      <c r="B158" s="366" t="s">
        <v>2862</v>
      </c>
      <c r="C158" s="375"/>
      <c r="D158" s="342" t="s">
        <v>3548</v>
      </c>
    </row>
    <row r="159" spans="1:4">
      <c r="A159" s="342" t="s">
        <v>2934</v>
      </c>
      <c r="B159" s="367">
        <v>740000</v>
      </c>
      <c r="C159" s="388"/>
      <c r="D159" s="342" t="s">
        <v>3549</v>
      </c>
    </row>
    <row r="160" spans="1:4">
      <c r="A160" s="342" t="s">
        <v>2868</v>
      </c>
      <c r="B160" s="366" t="s">
        <v>2864</v>
      </c>
      <c r="C160" s="378"/>
      <c r="D160" s="342" t="s">
        <v>3550</v>
      </c>
    </row>
    <row r="161" spans="1:9">
      <c r="A161" s="358" t="s">
        <v>2875</v>
      </c>
      <c r="B161" s="379" t="s">
        <v>2874</v>
      </c>
      <c r="C161" s="380"/>
      <c r="D161" s="342" t="s">
        <v>3551</v>
      </c>
    </row>
    <row r="162" spans="1:9">
      <c r="A162" s="342" t="s">
        <v>2891</v>
      </c>
      <c r="B162" s="366" t="s">
        <v>2885</v>
      </c>
      <c r="C162" s="385"/>
      <c r="D162" s="342" t="s">
        <v>3552</v>
      </c>
    </row>
    <row r="163" spans="1:9">
      <c r="A163" s="342" t="s">
        <v>2849</v>
      </c>
      <c r="B163" s="367" t="s">
        <v>2854</v>
      </c>
      <c r="C163" s="373"/>
      <c r="D163" s="342" t="s">
        <v>3553</v>
      </c>
    </row>
    <row r="164" spans="1:9">
      <c r="A164" t="s">
        <v>3565</v>
      </c>
      <c r="B164" s="453" t="s">
        <v>3558</v>
      </c>
      <c r="C164" s="452"/>
      <c r="D164" s="342" t="s">
        <v>3554</v>
      </c>
    </row>
    <row r="165" spans="1:9">
      <c r="A165" s="342" t="s">
        <v>3562</v>
      </c>
      <c r="B165" s="367" t="s">
        <v>3559</v>
      </c>
      <c r="C165" s="454"/>
      <c r="D165" s="342" t="s">
        <v>3555</v>
      </c>
    </row>
    <row r="166" spans="1:9" s="342" customFormat="1">
      <c r="A166" s="342" t="s">
        <v>3563</v>
      </c>
      <c r="B166" s="342" t="s">
        <v>3560</v>
      </c>
      <c r="C166" s="456"/>
      <c r="D166" s="342" t="s">
        <v>3556</v>
      </c>
    </row>
    <row r="167" spans="1:9" s="342" customFormat="1">
      <c r="A167" s="459" t="s">
        <v>3564</v>
      </c>
      <c r="B167" s="458" t="s">
        <v>3561</v>
      </c>
      <c r="C167" s="457"/>
      <c r="D167" s="342" t="s">
        <v>3557</v>
      </c>
    </row>
    <row r="168" spans="1:9" s="342" customFormat="1">
      <c r="B168" s="366"/>
    </row>
    <row r="169" spans="1:9" s="342" customFormat="1">
      <c r="A169" s="332" t="s">
        <v>2921</v>
      </c>
      <c r="B169" s="364"/>
      <c r="C169" s="330"/>
      <c r="D169" s="330"/>
    </row>
    <row r="170" spans="1:9" s="342" customFormat="1">
      <c r="A170" s="363" t="s">
        <v>2840</v>
      </c>
      <c r="B170" s="365" t="s">
        <v>2841</v>
      </c>
      <c r="C170" s="363" t="s">
        <v>2842</v>
      </c>
      <c r="D170" s="363" t="s">
        <v>2843</v>
      </c>
    </row>
    <row r="171" spans="1:9" s="342" customFormat="1">
      <c r="A171" s="342" t="s">
        <v>2852</v>
      </c>
      <c r="B171" s="367" t="s">
        <v>2853</v>
      </c>
      <c r="C171" s="361"/>
      <c r="D171" t="s">
        <v>132</v>
      </c>
      <c r="F171" s="358"/>
      <c r="G171" s="358"/>
      <c r="H171" s="358"/>
      <c r="I171" s="358"/>
    </row>
    <row r="172" spans="1:9" s="342" customFormat="1">
      <c r="A172" s="342" t="s">
        <v>2858</v>
      </c>
      <c r="B172" s="367" t="s">
        <v>2859</v>
      </c>
      <c r="C172" s="371"/>
      <c r="D172" t="s">
        <v>131</v>
      </c>
      <c r="F172" s="358"/>
      <c r="G172" s="379"/>
      <c r="H172" s="358"/>
      <c r="I172" s="358"/>
    </row>
    <row r="173" spans="1:9" s="342" customFormat="1">
      <c r="A173" s="342" t="s">
        <v>2865</v>
      </c>
      <c r="B173" s="366" t="s">
        <v>2882</v>
      </c>
      <c r="C173" s="376"/>
      <c r="D173" t="s">
        <v>130</v>
      </c>
      <c r="F173" s="358"/>
      <c r="G173" s="386"/>
      <c r="H173" s="358"/>
      <c r="I173" s="358"/>
    </row>
    <row r="174" spans="1:9" s="342" customFormat="1">
      <c r="A174" s="342" t="s">
        <v>2866</v>
      </c>
      <c r="B174" s="366" t="s">
        <v>2862</v>
      </c>
      <c r="C174" s="375"/>
      <c r="D174" t="s">
        <v>128</v>
      </c>
      <c r="F174" s="358"/>
      <c r="G174" s="379"/>
      <c r="H174" s="358"/>
      <c r="I174" s="358"/>
    </row>
    <row r="175" spans="1:9" s="342" customFormat="1">
      <c r="A175" s="342" t="s">
        <v>2851</v>
      </c>
      <c r="B175" s="367" t="s">
        <v>2856</v>
      </c>
      <c r="C175" s="370"/>
      <c r="D175" t="s">
        <v>127</v>
      </c>
      <c r="F175" s="358"/>
      <c r="G175" s="379"/>
      <c r="H175" s="358"/>
      <c r="I175" s="358"/>
    </row>
    <row r="176" spans="1:9" s="342" customFormat="1">
      <c r="A176"/>
      <c r="B176" s="366"/>
      <c r="C176"/>
      <c r="D176"/>
      <c r="F176" s="358"/>
      <c r="G176" s="379"/>
      <c r="H176" s="358"/>
      <c r="I176" s="358"/>
    </row>
    <row r="177" spans="1:9" s="342" customFormat="1">
      <c r="A177" s="332" t="s">
        <v>2922</v>
      </c>
      <c r="B177" s="364"/>
      <c r="C177" s="330"/>
      <c r="D177" s="330"/>
      <c r="F177" s="358"/>
      <c r="G177" s="379"/>
      <c r="H177" s="358"/>
      <c r="I177" s="358"/>
    </row>
    <row r="178" spans="1:9" s="342" customFormat="1">
      <c r="A178" s="363" t="s">
        <v>2840</v>
      </c>
      <c r="B178" s="365" t="s">
        <v>2841</v>
      </c>
      <c r="C178" s="363" t="s">
        <v>2842</v>
      </c>
      <c r="D178" s="363" t="s">
        <v>2843</v>
      </c>
      <c r="F178" s="358"/>
      <c r="G178" s="379"/>
      <c r="H178" s="358"/>
      <c r="I178" s="358"/>
    </row>
    <row r="179" spans="1:9" s="342" customFormat="1">
      <c r="A179" s="342" t="s">
        <v>2839</v>
      </c>
      <c r="B179" s="368" t="s">
        <v>2846</v>
      </c>
      <c r="C179" s="362"/>
      <c r="D179" t="s">
        <v>177</v>
      </c>
      <c r="F179" s="358"/>
      <c r="G179" s="455"/>
      <c r="H179" s="358"/>
      <c r="I179" s="358"/>
    </row>
    <row r="180" spans="1:9" s="342" customFormat="1">
      <c r="A180" s="342" t="s">
        <v>2858</v>
      </c>
      <c r="B180" s="367" t="s">
        <v>2859</v>
      </c>
      <c r="C180" s="371"/>
      <c r="D180" t="s">
        <v>303</v>
      </c>
      <c r="F180" s="358"/>
      <c r="G180" s="379"/>
      <c r="H180" s="358"/>
      <c r="I180" s="358"/>
    </row>
    <row r="181" spans="1:9" s="342" customFormat="1">
      <c r="A181" s="342" t="s">
        <v>2845</v>
      </c>
      <c r="B181" s="367" t="s">
        <v>2855</v>
      </c>
      <c r="C181" s="369"/>
      <c r="D181" t="s">
        <v>304</v>
      </c>
      <c r="F181" s="358"/>
      <c r="G181" s="386"/>
      <c r="H181" s="358"/>
      <c r="I181" s="358"/>
    </row>
    <row r="182" spans="1:9" s="342" customFormat="1">
      <c r="A182"/>
      <c r="B182" s="366"/>
      <c r="C182"/>
      <c r="D182"/>
      <c r="F182" s="358"/>
      <c r="G182" s="379"/>
      <c r="H182" s="358"/>
      <c r="I182" s="358"/>
    </row>
    <row r="183" spans="1:9" s="342" customFormat="1">
      <c r="A183" s="332" t="s">
        <v>2963</v>
      </c>
      <c r="B183" s="364"/>
      <c r="C183" s="330"/>
      <c r="D183" s="330"/>
      <c r="F183" s="358"/>
      <c r="G183" s="386"/>
      <c r="H183" s="358"/>
      <c r="I183" s="358"/>
    </row>
    <row r="184" spans="1:9" s="342" customFormat="1">
      <c r="A184" s="363" t="s">
        <v>2840</v>
      </c>
      <c r="B184" s="365" t="s">
        <v>2841</v>
      </c>
      <c r="C184" s="363" t="s">
        <v>2842</v>
      </c>
      <c r="D184" s="363" t="s">
        <v>2843</v>
      </c>
      <c r="F184" s="358"/>
      <c r="G184" s="386"/>
      <c r="H184" s="358"/>
      <c r="I184" s="358"/>
    </row>
    <row r="185" spans="1:9" s="342" customFormat="1">
      <c r="A185" s="342" t="s">
        <v>2850</v>
      </c>
      <c r="B185" s="366" t="s">
        <v>2861</v>
      </c>
      <c r="C185" s="372"/>
      <c r="D185" s="342" t="s">
        <v>2786</v>
      </c>
      <c r="F185" s="358"/>
      <c r="G185" s="386"/>
      <c r="H185" s="358"/>
      <c r="I185" s="358"/>
    </row>
    <row r="186" spans="1:9" s="342" customFormat="1">
      <c r="A186" s="342" t="s">
        <v>2865</v>
      </c>
      <c r="B186" s="366" t="s">
        <v>2882</v>
      </c>
      <c r="C186" s="376"/>
      <c r="D186" s="342" t="s">
        <v>99</v>
      </c>
      <c r="F186" s="358"/>
      <c r="G186" s="379"/>
      <c r="H186" s="358"/>
      <c r="I186" s="358"/>
    </row>
    <row r="187" spans="1:9" s="342" customFormat="1">
      <c r="A187" s="342" t="s">
        <v>2851</v>
      </c>
      <c r="B187" s="367" t="s">
        <v>2856</v>
      </c>
      <c r="C187" s="370"/>
      <c r="D187" s="342" t="s">
        <v>93</v>
      </c>
      <c r="F187" s="358"/>
      <c r="G187" s="386"/>
      <c r="H187" s="358"/>
      <c r="I187" s="358"/>
    </row>
    <row r="188" spans="1:9" s="342" customFormat="1">
      <c r="A188" s="342" t="s">
        <v>2886</v>
      </c>
      <c r="B188" s="366" t="s">
        <v>2883</v>
      </c>
      <c r="C188" s="384"/>
      <c r="D188" s="342" t="s">
        <v>2964</v>
      </c>
      <c r="F188" s="358"/>
      <c r="G188" s="379"/>
      <c r="H188" s="358"/>
      <c r="I188" s="358"/>
    </row>
    <row r="189" spans="1:9" s="342" customFormat="1">
      <c r="A189" s="342" t="s">
        <v>2866</v>
      </c>
      <c r="B189" s="366" t="s">
        <v>2862</v>
      </c>
      <c r="C189" s="375"/>
      <c r="D189" s="342" t="s">
        <v>2965</v>
      </c>
      <c r="F189" s="358"/>
      <c r="G189" s="386"/>
      <c r="H189" s="358"/>
      <c r="I189" s="358"/>
    </row>
    <row r="190" spans="1:9" s="342" customFormat="1">
      <c r="A190" s="342" t="s">
        <v>2858</v>
      </c>
      <c r="B190" s="367" t="s">
        <v>2859</v>
      </c>
      <c r="C190" s="371"/>
      <c r="D190" s="342" t="s">
        <v>104</v>
      </c>
      <c r="F190" s="358"/>
      <c r="G190" s="379"/>
      <c r="H190" s="358"/>
      <c r="I190" s="358"/>
    </row>
    <row r="191" spans="1:9" s="342" customFormat="1">
      <c r="A191" s="342" t="s">
        <v>2867</v>
      </c>
      <c r="B191" s="366" t="s">
        <v>2863</v>
      </c>
      <c r="C191" s="377"/>
      <c r="D191" s="342" t="s">
        <v>103</v>
      </c>
      <c r="F191" s="358"/>
      <c r="G191" s="358"/>
      <c r="H191" s="358"/>
      <c r="I191" s="358"/>
    </row>
    <row r="192" spans="1:9" s="342" customFormat="1">
      <c r="A192" s="342" t="s">
        <v>2852</v>
      </c>
      <c r="B192" s="367" t="s">
        <v>2853</v>
      </c>
      <c r="C192" s="361"/>
      <c r="D192" s="342" t="s">
        <v>102</v>
      </c>
    </row>
    <row r="193" spans="1:4" s="342" customFormat="1">
      <c r="A193" s="342" t="s">
        <v>2845</v>
      </c>
      <c r="B193" s="367" t="s">
        <v>2855</v>
      </c>
      <c r="C193" s="369"/>
      <c r="D193" s="342" t="s">
        <v>101</v>
      </c>
    </row>
    <row r="194" spans="1:4" s="342" customFormat="1">
      <c r="B194" s="366"/>
    </row>
    <row r="195" spans="1:4" s="342" customFormat="1">
      <c r="A195" s="332" t="s">
        <v>2968</v>
      </c>
      <c r="B195" s="364"/>
      <c r="C195" s="330"/>
      <c r="D195" s="330"/>
    </row>
    <row r="196" spans="1:4" s="342" customFormat="1">
      <c r="A196" s="363" t="s">
        <v>2840</v>
      </c>
      <c r="B196" s="365" t="s">
        <v>2841</v>
      </c>
      <c r="C196" s="363" t="s">
        <v>2842</v>
      </c>
      <c r="D196" s="363" t="s">
        <v>2843</v>
      </c>
    </row>
    <row r="197" spans="1:4" s="342" customFormat="1">
      <c r="A197" s="342" t="s">
        <v>2850</v>
      </c>
      <c r="B197" s="366" t="s">
        <v>2861</v>
      </c>
      <c r="C197" s="372"/>
      <c r="D197" s="342" t="s">
        <v>2786</v>
      </c>
    </row>
    <row r="198" spans="1:4" s="342" customFormat="1">
      <c r="A198" s="342" t="s">
        <v>2868</v>
      </c>
      <c r="B198" s="366" t="s">
        <v>2864</v>
      </c>
      <c r="C198" s="378"/>
      <c r="D198" s="342" t="s">
        <v>2924</v>
      </c>
    </row>
    <row r="199" spans="1:4" s="342" customFormat="1">
      <c r="A199" s="342" t="s">
        <v>2858</v>
      </c>
      <c r="B199" s="367" t="s">
        <v>2859</v>
      </c>
      <c r="C199" s="371"/>
      <c r="D199" s="342" t="s">
        <v>98</v>
      </c>
    </row>
    <row r="200" spans="1:4" s="342" customFormat="1">
      <c r="A200" s="342" t="s">
        <v>2865</v>
      </c>
      <c r="B200" s="366" t="s">
        <v>2882</v>
      </c>
      <c r="C200" s="376"/>
      <c r="D200" s="342" t="s">
        <v>99</v>
      </c>
    </row>
    <row r="201" spans="1:4" s="342" customFormat="1">
      <c r="A201" s="342" t="s">
        <v>2851</v>
      </c>
      <c r="B201" s="367" t="s">
        <v>2856</v>
      </c>
      <c r="C201" s="370"/>
      <c r="D201" s="342" t="s">
        <v>93</v>
      </c>
    </row>
    <row r="202" spans="1:4" s="342" customFormat="1">
      <c r="A202" s="342" t="s">
        <v>2866</v>
      </c>
      <c r="B202" s="366" t="s">
        <v>2862</v>
      </c>
      <c r="C202" s="375"/>
      <c r="D202" s="342" t="s">
        <v>2966</v>
      </c>
    </row>
    <row r="203" spans="1:4" s="342" customFormat="1">
      <c r="A203" s="342" t="s">
        <v>2845</v>
      </c>
      <c r="B203" s="367" t="s">
        <v>2855</v>
      </c>
      <c r="C203" s="369"/>
      <c r="D203" s="342" t="s">
        <v>488</v>
      </c>
    </row>
    <row r="204" spans="1:4">
      <c r="A204" s="342" t="s">
        <v>2933</v>
      </c>
      <c r="B204" s="367" t="s">
        <v>2935</v>
      </c>
      <c r="C204" s="387"/>
      <c r="D204" s="342" t="s">
        <v>2932</v>
      </c>
    </row>
    <row r="205" spans="1:4">
      <c r="A205" s="342" t="s">
        <v>2934</v>
      </c>
      <c r="B205" s="367">
        <v>740000</v>
      </c>
      <c r="C205" s="388"/>
      <c r="D205" s="342" t="s">
        <v>2783</v>
      </c>
    </row>
    <row r="206" spans="1:4">
      <c r="A206" s="342" t="s">
        <v>2852</v>
      </c>
      <c r="B206" s="367" t="s">
        <v>2853</v>
      </c>
      <c r="C206" s="361"/>
      <c r="D206" s="342" t="s">
        <v>2967</v>
      </c>
    </row>
    <row r="207" spans="1:4">
      <c r="A207" s="342"/>
      <c r="C207" s="342"/>
      <c r="D207" s="342"/>
    </row>
    <row r="208" spans="1:4" s="342" customFormat="1">
      <c r="A208" s="332" t="s">
        <v>2969</v>
      </c>
      <c r="B208" s="364"/>
      <c r="C208" s="330"/>
      <c r="D208" s="330"/>
    </row>
    <row r="209" spans="1:5">
      <c r="A209" s="363" t="s">
        <v>2840</v>
      </c>
      <c r="B209" s="365" t="s">
        <v>2841</v>
      </c>
      <c r="C209" s="363" t="s">
        <v>2842</v>
      </c>
      <c r="D209" s="363" t="s">
        <v>2843</v>
      </c>
    </row>
    <row r="210" spans="1:5">
      <c r="A210" s="342" t="s">
        <v>2850</v>
      </c>
      <c r="B210" s="366" t="s">
        <v>2861</v>
      </c>
      <c r="C210" s="372"/>
      <c r="D210" s="342" t="s">
        <v>2786</v>
      </c>
      <c r="E210" s="342"/>
    </row>
    <row r="211" spans="1:5">
      <c r="A211" s="342" t="s">
        <v>2845</v>
      </c>
      <c r="B211" s="367" t="s">
        <v>2855</v>
      </c>
      <c r="C211" s="369"/>
      <c r="D211" s="342" t="s">
        <v>488</v>
      </c>
      <c r="E211" s="342"/>
    </row>
    <row r="212" spans="1:5">
      <c r="A212" s="342" t="s">
        <v>2868</v>
      </c>
      <c r="B212" s="366" t="s">
        <v>2864</v>
      </c>
      <c r="C212" s="378"/>
      <c r="D212" s="342" t="s">
        <v>2924</v>
      </c>
      <c r="E212" s="342"/>
    </row>
    <row r="213" spans="1:5">
      <c r="A213" s="342" t="s">
        <v>2858</v>
      </c>
      <c r="B213" s="367" t="s">
        <v>2859</v>
      </c>
      <c r="C213" s="371"/>
      <c r="D213" s="342" t="s">
        <v>98</v>
      </c>
    </row>
    <row r="214" spans="1:5">
      <c r="A214" s="342" t="s">
        <v>2886</v>
      </c>
      <c r="B214" s="366" t="s">
        <v>2883</v>
      </c>
      <c r="C214" s="384"/>
      <c r="D214" s="342" t="s">
        <v>2962</v>
      </c>
    </row>
    <row r="215" spans="1:5">
      <c r="A215" s="342" t="s">
        <v>2933</v>
      </c>
      <c r="B215" s="367" t="s">
        <v>2935</v>
      </c>
      <c r="C215" s="387"/>
      <c r="D215" s="342" t="s">
        <v>2932</v>
      </c>
    </row>
    <row r="216" spans="1:5">
      <c r="A216" s="342" t="s">
        <v>2852</v>
      </c>
      <c r="B216" s="367" t="s">
        <v>2853</v>
      </c>
      <c r="C216" s="361"/>
      <c r="D216" s="342" t="s">
        <v>2967</v>
      </c>
    </row>
    <row r="217" spans="1:5">
      <c r="A217" s="342" t="s">
        <v>2866</v>
      </c>
      <c r="B217" s="366" t="s">
        <v>2862</v>
      </c>
      <c r="C217" s="375"/>
      <c r="D217" s="342" t="s">
        <v>2966</v>
      </c>
    </row>
    <row r="218" spans="1:5" s="342" customFormat="1">
      <c r="A218" s="342" t="s">
        <v>2851</v>
      </c>
      <c r="B218" s="367" t="s">
        <v>2856</v>
      </c>
      <c r="C218" s="370"/>
      <c r="D218" s="342" t="s">
        <v>93</v>
      </c>
    </row>
    <row r="219" spans="1:5" s="342" customFormat="1">
      <c r="A219" s="342" t="s">
        <v>2865</v>
      </c>
      <c r="B219" s="366" t="s">
        <v>2882</v>
      </c>
      <c r="C219" s="376"/>
      <c r="D219" s="342" t="s">
        <v>99</v>
      </c>
    </row>
    <row r="220" spans="1:5">
      <c r="A220" s="342"/>
      <c r="C220" s="342"/>
      <c r="D220" s="342"/>
    </row>
    <row r="221" spans="1:5">
      <c r="A221" s="332" t="s">
        <v>2943</v>
      </c>
      <c r="B221" s="364"/>
      <c r="C221" s="330"/>
      <c r="D221" s="330"/>
    </row>
    <row r="222" spans="1:5">
      <c r="A222" s="363" t="s">
        <v>2840</v>
      </c>
      <c r="B222" s="365" t="s">
        <v>2841</v>
      </c>
      <c r="C222" s="363" t="s">
        <v>2842</v>
      </c>
      <c r="D222" s="363" t="s">
        <v>2843</v>
      </c>
    </row>
    <row r="223" spans="1:5">
      <c r="A223" s="342" t="s">
        <v>2850</v>
      </c>
      <c r="B223" s="366" t="s">
        <v>2861</v>
      </c>
      <c r="C223" s="372"/>
      <c r="D223" s="342" t="s">
        <v>477</v>
      </c>
    </row>
    <row r="224" spans="1:5" s="342" customFormat="1">
      <c r="A224" s="342" t="s">
        <v>2891</v>
      </c>
      <c r="B224" s="366" t="s">
        <v>2885</v>
      </c>
      <c r="C224" s="385"/>
      <c r="D224" t="s">
        <v>2923</v>
      </c>
    </row>
    <row r="225" spans="1:4">
      <c r="A225" s="342" t="s">
        <v>2890</v>
      </c>
      <c r="B225" s="366" t="s">
        <v>2884</v>
      </c>
      <c r="C225" s="383"/>
      <c r="D225" s="342" t="s">
        <v>2785</v>
      </c>
    </row>
    <row r="226" spans="1:4">
      <c r="A226" s="342" t="s">
        <v>2858</v>
      </c>
      <c r="B226" s="367" t="s">
        <v>2859</v>
      </c>
      <c r="C226" s="371"/>
      <c r="D226" t="s">
        <v>98</v>
      </c>
    </row>
    <row r="227" spans="1:4">
      <c r="A227" s="342" t="s">
        <v>2865</v>
      </c>
      <c r="B227" s="366" t="s">
        <v>2882</v>
      </c>
      <c r="C227" s="376"/>
      <c r="D227" t="s">
        <v>2930</v>
      </c>
    </row>
    <row r="228" spans="1:4">
      <c r="A228" s="342" t="s">
        <v>2886</v>
      </c>
      <c r="B228" s="366" t="s">
        <v>2883</v>
      </c>
      <c r="C228" s="384"/>
      <c r="D228" t="s">
        <v>2931</v>
      </c>
    </row>
    <row r="229" spans="1:4">
      <c r="A229" s="342" t="s">
        <v>2839</v>
      </c>
      <c r="B229" s="368" t="s">
        <v>2846</v>
      </c>
      <c r="C229" s="362"/>
      <c r="D229" t="s">
        <v>95</v>
      </c>
    </row>
    <row r="230" spans="1:4">
      <c r="A230" s="342" t="s">
        <v>2867</v>
      </c>
      <c r="B230" s="366" t="s">
        <v>2863</v>
      </c>
      <c r="C230" s="377"/>
      <c r="D230" t="s">
        <v>94</v>
      </c>
    </row>
    <row r="231" spans="1:4">
      <c r="A231" s="342" t="s">
        <v>2852</v>
      </c>
      <c r="B231" s="367" t="s">
        <v>2853</v>
      </c>
      <c r="C231" s="361"/>
      <c r="D231" t="s">
        <v>2980</v>
      </c>
    </row>
    <row r="232" spans="1:4">
      <c r="A232" s="342" t="s">
        <v>2851</v>
      </c>
      <c r="B232" s="367" t="s">
        <v>2856</v>
      </c>
      <c r="C232" s="370"/>
      <c r="D232" t="s">
        <v>93</v>
      </c>
    </row>
    <row r="233" spans="1:4">
      <c r="A233" s="358" t="s">
        <v>2875</v>
      </c>
      <c r="B233" s="379" t="s">
        <v>2874</v>
      </c>
      <c r="C233" s="380"/>
      <c r="D233" t="s">
        <v>485</v>
      </c>
    </row>
    <row r="234" spans="1:4">
      <c r="A234" s="342" t="s">
        <v>2845</v>
      </c>
      <c r="B234" s="367" t="s">
        <v>2855</v>
      </c>
      <c r="C234" s="369"/>
      <c r="D234" t="s">
        <v>488</v>
      </c>
    </row>
    <row r="235" spans="1:4">
      <c r="A235" s="342" t="s">
        <v>2934</v>
      </c>
      <c r="B235" s="367">
        <v>740000</v>
      </c>
      <c r="C235" s="388"/>
      <c r="D235" s="342" t="s">
        <v>2783</v>
      </c>
    </row>
    <row r="236" spans="1:4">
      <c r="A236" s="342"/>
      <c r="B236" s="342"/>
      <c r="C236" s="342"/>
      <c r="D236" s="342"/>
    </row>
    <row r="237" spans="1:4">
      <c r="A237" s="332" t="s">
        <v>3126</v>
      </c>
      <c r="B237" s="364"/>
      <c r="C237" s="330"/>
      <c r="D237" s="330"/>
    </row>
    <row r="238" spans="1:4">
      <c r="A238" s="363" t="s">
        <v>2840</v>
      </c>
      <c r="B238" s="365" t="s">
        <v>2841</v>
      </c>
      <c r="C238" s="363" t="s">
        <v>2842</v>
      </c>
      <c r="D238" s="363" t="s">
        <v>2843</v>
      </c>
    </row>
    <row r="239" spans="1:4">
      <c r="A239" s="342" t="s">
        <v>2850</v>
      </c>
      <c r="B239" s="366" t="s">
        <v>2861</v>
      </c>
      <c r="C239" s="372"/>
      <c r="D239" s="342" t="s">
        <v>2786</v>
      </c>
    </row>
    <row r="240" spans="1:4">
      <c r="A240" s="342" t="s">
        <v>2865</v>
      </c>
      <c r="B240" s="366" t="s">
        <v>2882</v>
      </c>
      <c r="C240" s="376"/>
      <c r="D240" s="342" t="s">
        <v>99</v>
      </c>
    </row>
    <row r="241" spans="1:4">
      <c r="A241" s="342" t="s">
        <v>2868</v>
      </c>
      <c r="B241" s="366" t="s">
        <v>2864</v>
      </c>
      <c r="C241" s="378"/>
      <c r="D241" s="342" t="s">
        <v>2924</v>
      </c>
    </row>
    <row r="242" spans="1:4">
      <c r="A242" s="342" t="s">
        <v>2890</v>
      </c>
      <c r="B242" s="366" t="s">
        <v>2884</v>
      </c>
      <c r="C242" s="383"/>
      <c r="D242" s="342" t="s">
        <v>2785</v>
      </c>
    </row>
    <row r="243" spans="1:4">
      <c r="A243" s="342" t="s">
        <v>2891</v>
      </c>
      <c r="B243" s="366" t="s">
        <v>2885</v>
      </c>
      <c r="C243" s="385"/>
      <c r="D243" s="342" t="s">
        <v>2923</v>
      </c>
    </row>
    <row r="244" spans="1:4">
      <c r="A244" s="342" t="s">
        <v>2858</v>
      </c>
      <c r="B244" s="367" t="s">
        <v>2859</v>
      </c>
      <c r="C244" s="371"/>
      <c r="D244" s="342" t="s">
        <v>98</v>
      </c>
    </row>
    <row r="245" spans="1:4">
      <c r="A245" s="342" t="s">
        <v>2867</v>
      </c>
      <c r="B245" s="366" t="s">
        <v>2863</v>
      </c>
      <c r="C245" s="377"/>
      <c r="D245" s="342" t="s">
        <v>2982</v>
      </c>
    </row>
    <row r="246" spans="1:4">
      <c r="A246" s="342" t="s">
        <v>2845</v>
      </c>
      <c r="B246" s="367" t="s">
        <v>2855</v>
      </c>
      <c r="C246" s="369"/>
      <c r="D246" s="342" t="s">
        <v>2981</v>
      </c>
    </row>
    <row r="247" spans="1:4">
      <c r="A247" s="342" t="s">
        <v>2851</v>
      </c>
      <c r="B247" s="367" t="s">
        <v>2856</v>
      </c>
      <c r="C247" s="370"/>
      <c r="D247" s="342" t="s">
        <v>93</v>
      </c>
    </row>
    <row r="248" spans="1:4">
      <c r="A248" s="342" t="s">
        <v>2852</v>
      </c>
      <c r="B248" s="367" t="s">
        <v>2853</v>
      </c>
      <c r="C248" s="361"/>
      <c r="D248" s="342" t="s">
        <v>2980</v>
      </c>
    </row>
    <row r="249" spans="1:4">
      <c r="A249" s="342" t="s">
        <v>2934</v>
      </c>
      <c r="B249" s="367">
        <v>740000</v>
      </c>
      <c r="C249" s="388"/>
      <c r="D249" s="342" t="s">
        <v>2783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146</v>
      </c>
      <c r="B2" s="8" t="s">
        <v>3358</v>
      </c>
      <c r="C2" s="421" t="s">
        <v>3369</v>
      </c>
    </row>
    <row r="3" spans="1:3">
      <c r="A3" s="8" t="s">
        <v>2350</v>
      </c>
      <c r="B3" s="8" t="s">
        <v>2351</v>
      </c>
    </row>
    <row r="4" spans="1:3">
      <c r="A4" s="8" t="s">
        <v>3512</v>
      </c>
      <c r="B4" s="8" t="s">
        <v>3513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topLeftCell="A642" workbookViewId="0">
      <selection activeCell="B684" sqref="B684"/>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97" t="s">
        <v>524</v>
      </c>
      <c r="B2" s="498"/>
      <c r="C2" s="80"/>
      <c r="D2" s="80"/>
      <c r="E2" s="80"/>
      <c r="F2" s="80"/>
      <c r="G2" s="80"/>
      <c r="H2" s="81" t="s">
        <v>525</v>
      </c>
    </row>
    <row r="3" spans="1:8" ht="15.4">
      <c r="A3" s="82"/>
      <c r="B3" s="83"/>
      <c r="C3" s="83"/>
      <c r="D3" s="83"/>
      <c r="E3" s="83"/>
      <c r="F3" s="83"/>
      <c r="G3" s="83"/>
      <c r="H3" s="84" t="s">
        <v>526</v>
      </c>
    </row>
    <row r="4" spans="1:8">
      <c r="A4" s="85"/>
      <c r="B4" s="86"/>
      <c r="C4" s="86"/>
      <c r="D4" s="86"/>
      <c r="E4" s="86"/>
      <c r="F4" s="86"/>
      <c r="G4" s="87"/>
      <c r="H4" s="84" t="s">
        <v>527</v>
      </c>
    </row>
    <row r="5" spans="1:8" ht="14.65" thickBot="1">
      <c r="A5" s="88"/>
      <c r="B5" s="89"/>
      <c r="C5" s="89"/>
      <c r="D5" s="89"/>
      <c r="E5" s="89"/>
      <c r="F5" s="89"/>
      <c r="G5" s="89"/>
      <c r="H5" s="90"/>
    </row>
    <row r="6" spans="1:8">
      <c r="A6" s="499" t="s">
        <v>528</v>
      </c>
      <c r="B6" s="91" t="s">
        <v>529</v>
      </c>
      <c r="C6" s="91" t="s">
        <v>530</v>
      </c>
      <c r="D6" s="91" t="s">
        <v>531</v>
      </c>
      <c r="E6" s="91" t="s">
        <v>532</v>
      </c>
      <c r="F6" s="91" t="s">
        <v>533</v>
      </c>
      <c r="G6" s="91" t="s">
        <v>534</v>
      </c>
      <c r="H6" s="92" t="s">
        <v>535</v>
      </c>
    </row>
    <row r="7" spans="1:8" ht="14.65" thickBot="1">
      <c r="A7" s="500"/>
      <c r="B7" s="501" t="s">
        <v>536</v>
      </c>
      <c r="C7" s="502"/>
      <c r="D7" s="502"/>
      <c r="E7" s="502"/>
      <c r="F7" s="502"/>
      <c r="G7" s="502"/>
      <c r="H7" s="503"/>
    </row>
    <row r="8" spans="1:8" ht="1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4.6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4.6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565</v>
      </c>
      <c r="B34" s="94">
        <v>27566.307103419644</v>
      </c>
      <c r="C34" s="94">
        <v>0.48826677857</v>
      </c>
      <c r="D34" s="94">
        <v>0.78160963399831995</v>
      </c>
      <c r="E34" s="98" t="s">
        <v>542</v>
      </c>
      <c r="F34" s="98" t="s">
        <v>542</v>
      </c>
      <c r="G34" s="98" t="s">
        <v>542</v>
      </c>
      <c r="H34" s="98" t="s">
        <v>542</v>
      </c>
    </row>
    <row r="35" spans="1:8" ht="14.6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4.6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4.6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4.6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4.6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97" t="s">
        <v>596</v>
      </c>
      <c r="B63" s="498"/>
      <c r="C63" s="115"/>
      <c r="D63" s="115"/>
      <c r="E63" s="115"/>
      <c r="F63" s="115"/>
      <c r="G63" s="115"/>
      <c r="H63" s="115"/>
      <c r="I63" s="115"/>
      <c r="J63" s="81" t="s">
        <v>525</v>
      </c>
    </row>
    <row r="64" spans="1:10" ht="15.4">
      <c r="A64" s="82" t="s">
        <v>597</v>
      </c>
      <c r="B64" s="116"/>
      <c r="C64" s="117"/>
      <c r="D64" s="117"/>
      <c r="E64" s="117"/>
      <c r="F64" s="117"/>
      <c r="G64" s="117"/>
      <c r="H64" s="117"/>
      <c r="I64" s="118"/>
      <c r="J64" s="84" t="s">
        <v>526</v>
      </c>
    </row>
    <row r="65" spans="1:10" ht="15.75" thickBot="1">
      <c r="A65" s="82"/>
      <c r="B65" s="116"/>
      <c r="C65" s="117"/>
      <c r="D65" s="117"/>
      <c r="E65" s="117"/>
      <c r="F65" s="117"/>
      <c r="G65" s="117"/>
      <c r="H65" s="87"/>
      <c r="I65" s="118"/>
      <c r="J65" s="119" t="s">
        <v>527</v>
      </c>
    </row>
    <row r="66" spans="1:10">
      <c r="A66" s="504" t="s">
        <v>528</v>
      </c>
      <c r="B66" s="507" t="s">
        <v>598</v>
      </c>
      <c r="C66" s="508"/>
      <c r="D66" s="507" t="s">
        <v>599</v>
      </c>
      <c r="E66" s="509"/>
      <c r="F66" s="510"/>
      <c r="G66" s="507" t="s">
        <v>600</v>
      </c>
      <c r="H66" s="511"/>
      <c r="I66" s="511"/>
      <c r="J66" s="508"/>
    </row>
    <row r="67" spans="1:10">
      <c r="A67" s="505"/>
      <c r="B67" s="512" t="s">
        <v>601</v>
      </c>
      <c r="C67" s="513"/>
      <c r="D67" s="516" t="s">
        <v>602</v>
      </c>
      <c r="E67" s="518" t="s">
        <v>530</v>
      </c>
      <c r="F67" s="520" t="s">
        <v>531</v>
      </c>
      <c r="G67" s="522" t="s">
        <v>603</v>
      </c>
      <c r="H67" s="516" t="s">
        <v>530</v>
      </c>
      <c r="I67" s="516" t="s">
        <v>531</v>
      </c>
      <c r="J67" s="120" t="s">
        <v>529</v>
      </c>
    </row>
    <row r="68" spans="1:10">
      <c r="A68" s="505"/>
      <c r="B68" s="514"/>
      <c r="C68" s="515"/>
      <c r="D68" s="517"/>
      <c r="E68" s="519"/>
      <c r="F68" s="521"/>
      <c r="G68" s="523"/>
      <c r="H68" s="517"/>
      <c r="I68" s="517"/>
      <c r="J68" s="121" t="s">
        <v>604</v>
      </c>
    </row>
    <row r="69" spans="1:10" ht="14.65" thickBot="1">
      <c r="A69" s="506"/>
      <c r="B69" s="122" t="s">
        <v>605</v>
      </c>
      <c r="C69" s="123" t="s">
        <v>606</v>
      </c>
      <c r="D69" s="123" t="s">
        <v>607</v>
      </c>
      <c r="E69" s="495" t="s">
        <v>608</v>
      </c>
      <c r="F69" s="496"/>
      <c r="G69" s="495" t="s">
        <v>536</v>
      </c>
      <c r="H69" s="493"/>
      <c r="I69" s="493"/>
      <c r="J69" s="494"/>
    </row>
    <row r="70" spans="1:10" ht="14.6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92" t="s">
        <v>696</v>
      </c>
      <c r="B404" s="492"/>
      <c r="C404" s="492"/>
      <c r="D404" s="492"/>
      <c r="E404" s="492"/>
      <c r="F404" s="492"/>
      <c r="G404" s="492"/>
      <c r="H404" s="152"/>
      <c r="I404" s="152"/>
      <c r="J404" s="152"/>
      <c r="K404" s="152"/>
      <c r="L404" s="152"/>
      <c r="M404" s="153" t="s">
        <v>525</v>
      </c>
    </row>
    <row r="405" spans="1:13" ht="15.4">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47.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4.65" thickBot="1">
      <c r="A409" s="165"/>
      <c r="B409" s="486" t="s">
        <v>536</v>
      </c>
      <c r="C409" s="486"/>
      <c r="D409" s="487"/>
      <c r="E409" s="485" t="s">
        <v>704</v>
      </c>
      <c r="F409" s="486"/>
      <c r="G409" s="487"/>
      <c r="H409" s="485" t="s">
        <v>536</v>
      </c>
      <c r="I409" s="493"/>
      <c r="J409" s="493"/>
      <c r="K409" s="493"/>
      <c r="L409" s="493"/>
      <c r="M409" s="494"/>
    </row>
    <row r="410" spans="1:13" ht="14.6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9" t="s">
        <v>754</v>
      </c>
      <c r="B461" s="489"/>
      <c r="C461" s="489"/>
      <c r="D461" s="489"/>
      <c r="E461" s="489"/>
      <c r="F461" s="489"/>
      <c r="G461" s="489"/>
      <c r="H461" s="489"/>
      <c r="I461" s="489"/>
      <c r="J461" s="489"/>
      <c r="K461" s="489"/>
      <c r="L461" s="489"/>
      <c r="M461" s="489"/>
      <c r="N461" s="489"/>
      <c r="O461" s="489"/>
      <c r="P461" s="489"/>
      <c r="Q461" s="489"/>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4">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83"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6.4" thickBot="1">
      <c r="A466" s="484"/>
      <c r="B466" s="485" t="s">
        <v>789</v>
      </c>
      <c r="C466" s="486"/>
      <c r="D466" s="486"/>
      <c r="E466" s="486"/>
      <c r="F466" s="486"/>
      <c r="G466" s="486"/>
      <c r="H466" s="486"/>
      <c r="I466" s="486"/>
      <c r="J466" s="486"/>
      <c r="K466" s="486"/>
      <c r="L466" s="486"/>
      <c r="M466" s="486"/>
      <c r="N466" s="486"/>
      <c r="O466" s="486"/>
      <c r="P466" s="486"/>
      <c r="Q466" s="486"/>
      <c r="R466" s="487"/>
      <c r="S466" s="192"/>
      <c r="T466" s="192"/>
      <c r="U466" s="476" t="s">
        <v>790</v>
      </c>
      <c r="V466" s="477"/>
      <c r="W466" s="485" t="s">
        <v>789</v>
      </c>
      <c r="X466" s="486"/>
      <c r="Y466" s="486"/>
      <c r="Z466" s="486"/>
      <c r="AA466" s="486"/>
      <c r="AB466" s="486"/>
      <c r="AC466" s="487"/>
      <c r="AD466" s="192"/>
      <c r="AE466" s="192"/>
      <c r="AF466" s="476" t="s">
        <v>790</v>
      </c>
      <c r="AG466" s="477"/>
      <c r="AH466" s="193" t="s">
        <v>704</v>
      </c>
      <c r="AI466" s="194" t="s">
        <v>789</v>
      </c>
      <c r="AJ466" s="195" t="s">
        <v>789</v>
      </c>
    </row>
    <row r="467" spans="1:36" ht="14.6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476" t="s">
        <v>790</v>
      </c>
      <c r="C496" s="490"/>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1"/>
    </row>
    <row r="497" spans="1:36" ht="14.6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812</v>
      </c>
      <c r="B508" s="152"/>
      <c r="C508" s="152"/>
      <c r="D508" s="152"/>
      <c r="E508" s="152"/>
      <c r="F508" s="153"/>
      <c r="G508" s="153" t="s">
        <v>525</v>
      </c>
    </row>
    <row r="509" spans="1:36" ht="15">
      <c r="A509" s="181" t="s">
        <v>813</v>
      </c>
      <c r="B509" s="152"/>
      <c r="C509" s="152"/>
      <c r="D509" s="152"/>
      <c r="E509" s="152"/>
      <c r="F509" s="153"/>
      <c r="G509" s="153" t="s">
        <v>526</v>
      </c>
    </row>
    <row r="510" spans="1:36">
      <c r="A510" s="152"/>
      <c r="B510" s="152"/>
      <c r="C510" s="152"/>
      <c r="D510" s="152"/>
      <c r="E510" s="152"/>
      <c r="F510" s="153"/>
      <c r="G510" s="153" t="s">
        <v>527</v>
      </c>
    </row>
    <row r="511" spans="1:36" ht="14.6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4.65" thickBot="1">
      <c r="A513" s="211" t="s">
        <v>815</v>
      </c>
      <c r="B513" s="486" t="s">
        <v>536</v>
      </c>
      <c r="C513" s="486"/>
      <c r="D513" s="486"/>
      <c r="E513" s="486"/>
      <c r="F513" s="486"/>
      <c r="G513" s="487"/>
    </row>
    <row r="514" spans="1:7" ht="14.6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4.65" thickBot="1">
      <c r="A580" s="169" t="s">
        <v>853</v>
      </c>
      <c r="B580" s="126" t="s">
        <v>203</v>
      </c>
      <c r="C580" s="126" t="s">
        <v>203</v>
      </c>
      <c r="D580" s="167" t="s">
        <v>671</v>
      </c>
      <c r="E580" s="126" t="s">
        <v>203</v>
      </c>
      <c r="F580" s="126" t="s">
        <v>203</v>
      </c>
      <c r="G580" s="126" t="s">
        <v>203</v>
      </c>
    </row>
    <row r="581" spans="1:7" ht="14.6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863</v>
      </c>
      <c r="B593" s="152"/>
      <c r="C593" s="152"/>
      <c r="D593" s="152"/>
      <c r="E593" s="152"/>
      <c r="F593" s="152"/>
      <c r="G593" s="153" t="s">
        <v>525</v>
      </c>
    </row>
    <row r="594" spans="1:7" ht="15.4">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478" t="s">
        <v>528</v>
      </c>
      <c r="B597" s="225" t="s">
        <v>864</v>
      </c>
      <c r="C597" s="225" t="s">
        <v>865</v>
      </c>
      <c r="D597" s="225" t="s">
        <v>866</v>
      </c>
      <c r="E597" s="225" t="s">
        <v>702</v>
      </c>
      <c r="F597" s="225" t="s">
        <v>533</v>
      </c>
      <c r="G597" s="225" t="s">
        <v>534</v>
      </c>
    </row>
    <row r="598" spans="1:7" ht="14.65" thickBot="1">
      <c r="A598" s="479"/>
      <c r="B598" s="480" t="s">
        <v>536</v>
      </c>
      <c r="C598" s="481"/>
      <c r="D598" s="481"/>
      <c r="E598" s="481"/>
      <c r="F598" s="481"/>
      <c r="G598" s="482"/>
    </row>
    <row r="599" spans="1:7" ht="14.6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88" t="s">
        <v>893</v>
      </c>
      <c r="B628" s="488"/>
      <c r="C628" s="152"/>
      <c r="D628" s="152"/>
      <c r="E628" s="152"/>
      <c r="F628" s="152"/>
      <c r="G628" s="152"/>
      <c r="H628" s="153" t="s">
        <v>525</v>
      </c>
    </row>
    <row r="629" spans="1:8" ht="15.4">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4.65" thickBot="1">
      <c r="A631" s="152"/>
      <c r="B631" s="152"/>
      <c r="C631" s="152"/>
      <c r="D631" s="152"/>
      <c r="E631" s="152"/>
      <c r="F631" s="152"/>
      <c r="G631" s="152"/>
      <c r="H631" s="232"/>
    </row>
    <row r="632" spans="1:8">
      <c r="A632" s="470" t="s">
        <v>894</v>
      </c>
      <c r="B632" s="233" t="s">
        <v>895</v>
      </c>
      <c r="C632" s="234" t="s">
        <v>530</v>
      </c>
      <c r="D632" s="234" t="s">
        <v>531</v>
      </c>
      <c r="E632" s="234" t="s">
        <v>702</v>
      </c>
      <c r="F632" s="235" t="s">
        <v>533</v>
      </c>
      <c r="G632" s="236" t="s">
        <v>534</v>
      </c>
      <c r="H632" s="237" t="s">
        <v>703</v>
      </c>
    </row>
    <row r="633" spans="1:8" ht="14.65" thickBot="1">
      <c r="A633" s="471"/>
      <c r="B633" s="472" t="s">
        <v>536</v>
      </c>
      <c r="C633" s="473"/>
      <c r="D633" s="473"/>
      <c r="E633" s="473"/>
      <c r="F633" s="473"/>
      <c r="G633" s="473"/>
      <c r="H633" s="474"/>
    </row>
    <row r="634" spans="1:8" ht="14.6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28.5">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5.75">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475" t="s">
        <v>953</v>
      </c>
      <c r="F680" s="475"/>
      <c r="G680" s="475"/>
      <c r="H680" s="475"/>
      <c r="I680" s="475"/>
    </row>
    <row r="681" spans="1:9">
      <c r="A681" s="8" t="s">
        <v>954</v>
      </c>
      <c r="B681" s="6">
        <f>B680/1000</f>
        <v>-911.92899999999997</v>
      </c>
      <c r="C681" s="4">
        <f>C680*H694/1000</f>
        <v>9.2959999999999994</v>
      </c>
      <c r="D681" s="4">
        <f>D680*H696/1000</f>
        <v>7.42</v>
      </c>
      <c r="E681" s="475"/>
      <c r="F681" s="475"/>
      <c r="G681" s="475"/>
      <c r="H681" s="475"/>
      <c r="I681" s="475"/>
    </row>
    <row r="682" spans="1:9">
      <c r="A682" s="3"/>
      <c r="B682" s="6"/>
    </row>
    <row r="683" spans="1:9" ht="14.65" thickBot="1">
      <c r="A683" s="3"/>
      <c r="B683" s="6"/>
    </row>
    <row r="684" spans="1:9" ht="14.6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2">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75">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75">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75">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75">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4.65">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75">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75">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75">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18.75">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75">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75">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4.65">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4.65">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75">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75">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75">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75">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4.65">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75">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4.65">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75">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4.65">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75">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75">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75">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28" t="s">
        <v>11</v>
      </c>
      <c r="B1" s="528"/>
      <c r="C1" s="528"/>
      <c r="D1" s="528"/>
      <c r="E1" s="528"/>
    </row>
    <row r="2" spans="1:5">
      <c r="A2" s="529" t="s">
        <v>166</v>
      </c>
      <c r="B2" s="529"/>
      <c r="C2" s="529"/>
      <c r="D2" s="529"/>
      <c r="E2" s="529"/>
    </row>
    <row r="19" spans="1:5">
      <c r="A19" s="8" t="s">
        <v>167</v>
      </c>
    </row>
    <row r="20" spans="1:5">
      <c r="A20" s="8">
        <v>155400</v>
      </c>
      <c r="B20" s="8" t="s">
        <v>168</v>
      </c>
    </row>
    <row r="21" spans="1:5">
      <c r="A21" s="529" t="s">
        <v>169</v>
      </c>
      <c r="B21" s="529"/>
      <c r="C21" s="529"/>
      <c r="D21" s="529"/>
      <c r="E21" s="529"/>
    </row>
    <row r="38" spans="1:5">
      <c r="A38" s="8" t="s">
        <v>167</v>
      </c>
    </row>
    <row r="39" spans="1:5">
      <c r="A39" s="8">
        <v>100800</v>
      </c>
      <c r="B39" s="8" t="s">
        <v>168</v>
      </c>
    </row>
    <row r="40" spans="1:5">
      <c r="A40" s="529" t="s">
        <v>170</v>
      </c>
      <c r="B40" s="529"/>
      <c r="C40" s="529"/>
      <c r="D40" s="529"/>
      <c r="E40" s="529"/>
    </row>
    <row r="57" spans="1:5" ht="14.65" thickBot="1">
      <c r="A57" s="8" t="s">
        <v>167</v>
      </c>
    </row>
    <row r="58" spans="1:5" ht="14.65" thickBot="1">
      <c r="A58" s="10">
        <v>194000</v>
      </c>
      <c r="B58" s="8" t="s">
        <v>171</v>
      </c>
    </row>
    <row r="60" spans="1:5">
      <c r="A60" s="528" t="s">
        <v>172</v>
      </c>
      <c r="B60" s="528"/>
      <c r="C60" s="528"/>
      <c r="D60" s="528"/>
      <c r="E60" s="528"/>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398</v>
      </c>
      <c r="B88" s="13">
        <f>(B86-B85)/B85</f>
        <v>1.0254083484573502</v>
      </c>
    </row>
    <row r="89" spans="1:37">
      <c r="A89" s="528" t="s">
        <v>173</v>
      </c>
      <c r="B89" s="528"/>
      <c r="C89" s="528"/>
      <c r="D89" s="528"/>
      <c r="E89" s="528"/>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4.65" thickBot="1">
      <c r="A95" s="8">
        <v>8.0274920000000005</v>
      </c>
      <c r="B95" s="8" t="s">
        <v>400</v>
      </c>
      <c r="E95" s="8" t="s">
        <v>409</v>
      </c>
      <c r="J95" s="14"/>
    </row>
    <row r="96" spans="1:37" ht="14.65" thickBot="1">
      <c r="A96" s="15">
        <f>(A94-A95)/A95</f>
        <v>0.65158059329115492</v>
      </c>
      <c r="B96" s="8" t="s">
        <v>401</v>
      </c>
      <c r="C96" s="16"/>
      <c r="E96" s="8" t="s">
        <v>178</v>
      </c>
    </row>
    <row r="98" spans="1:5">
      <c r="A98" s="528" t="s">
        <v>174</v>
      </c>
      <c r="B98" s="528"/>
      <c r="C98" s="528"/>
      <c r="D98" s="528"/>
      <c r="E98" s="528"/>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4.65" thickBot="1">
      <c r="A106" s="8">
        <f>1/A105</f>
        <v>139.56043956043956</v>
      </c>
      <c r="B106" s="8" t="s">
        <v>417</v>
      </c>
    </row>
    <row r="107" spans="1:5" ht="14.65" thickBot="1">
      <c r="A107" s="18">
        <f>(A106-A103)/A103</f>
        <v>0.53846153846153832</v>
      </c>
      <c r="B107" s="8" t="s">
        <v>419</v>
      </c>
    </row>
    <row r="108" spans="1:5">
      <c r="A108" s="19"/>
    </row>
    <row r="109" spans="1:5">
      <c r="A109" s="528" t="s">
        <v>176</v>
      </c>
      <c r="B109" s="528"/>
      <c r="C109" s="528"/>
      <c r="D109" s="528"/>
      <c r="E109" s="528"/>
    </row>
    <row r="110" spans="1:5" ht="14.65" thickBot="1"/>
    <row r="111" spans="1:5" ht="14.65" thickBot="1">
      <c r="A111" s="18">
        <f>A122</f>
        <v>0.20481927710843381</v>
      </c>
      <c r="B111" s="8" t="s">
        <v>421</v>
      </c>
    </row>
    <row r="113" spans="1:12">
      <c r="A113" s="528" t="s">
        <v>175</v>
      </c>
      <c r="B113" s="528"/>
      <c r="C113" s="528"/>
      <c r="D113" s="528"/>
      <c r="E113" s="528"/>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4.65" thickBot="1">
      <c r="A121" s="8">
        <f>1/A120</f>
        <v>2.9367469879518069</v>
      </c>
      <c r="B121" s="8" t="s">
        <v>417</v>
      </c>
    </row>
    <row r="122" spans="1:12" ht="14.65" thickBot="1">
      <c r="A122" s="18">
        <f>(A121-A118)/A118</f>
        <v>0.20481927710843381</v>
      </c>
      <c r="B122" s="8" t="s">
        <v>419</v>
      </c>
    </row>
    <row r="124" spans="1:12">
      <c r="A124" s="528" t="s">
        <v>422</v>
      </c>
      <c r="B124" s="528"/>
      <c r="C124" s="528"/>
      <c r="D124" s="528"/>
      <c r="E124" s="528"/>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4.65" thickBot="1">
      <c r="A130" s="8">
        <f>1/A129</f>
        <v>0.93457943925233644</v>
      </c>
      <c r="B130" s="8" t="s">
        <v>427</v>
      </c>
      <c r="F130" s="23"/>
      <c r="K130" s="14"/>
      <c r="L130" s="14"/>
    </row>
    <row r="131" spans="1:12" ht="14.65" thickBot="1">
      <c r="A131" s="18">
        <f>(A130-A128)/A128</f>
        <v>0.73592369435785332</v>
      </c>
      <c r="B131" s="8" t="s">
        <v>419</v>
      </c>
      <c r="F131" s="23"/>
    </row>
    <row r="133" spans="1:12">
      <c r="A133" s="20"/>
      <c r="B133" s="14"/>
      <c r="C133" s="14"/>
    </row>
    <row r="134" spans="1:12">
      <c r="A134" s="528" t="s">
        <v>106</v>
      </c>
      <c r="B134" s="528"/>
      <c r="C134" s="528"/>
      <c r="D134" s="528"/>
      <c r="E134" s="528"/>
    </row>
    <row r="135" spans="1:12">
      <c r="A135" s="25" t="s">
        <v>440</v>
      </c>
      <c r="B135" s="26"/>
      <c r="C135" s="26"/>
      <c r="D135" s="26"/>
      <c r="E135" s="26"/>
      <c r="F135" s="26"/>
      <c r="G135" s="26"/>
    </row>
    <row r="136" spans="1:12">
      <c r="A136" s="27"/>
      <c r="B136" s="525" t="s">
        <v>441</v>
      </c>
      <c r="C136" s="526"/>
      <c r="D136" s="526"/>
      <c r="E136" s="527"/>
      <c r="F136" s="26"/>
      <c r="G136" s="26"/>
    </row>
    <row r="137" spans="1:12">
      <c r="A137" s="28"/>
      <c r="B137" s="525" t="s">
        <v>442</v>
      </c>
      <c r="C137" s="527"/>
      <c r="D137" s="525" t="s">
        <v>443</v>
      </c>
      <c r="E137" s="527"/>
      <c r="F137" s="26"/>
      <c r="G137" s="26"/>
    </row>
    <row r="138" spans="1:12">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8" t="s">
        <v>179</v>
      </c>
      <c r="B165" s="528"/>
      <c r="C165" s="528"/>
      <c r="D165" s="528"/>
      <c r="E165" s="528"/>
    </row>
    <row r="166" spans="1:7" ht="14.65" thickBot="1">
      <c r="A166" s="22" t="s">
        <v>180</v>
      </c>
      <c r="B166" s="16">
        <v>0.4</v>
      </c>
    </row>
    <row r="167" spans="1:7" ht="14.65" thickBot="1">
      <c r="A167" s="8" t="s">
        <v>181</v>
      </c>
      <c r="B167" s="43">
        <f>(1+B166)^(1/(2020-2010))-1</f>
        <v>3.4219694129380196E-2</v>
      </c>
    </row>
    <row r="168" spans="1:7">
      <c r="B168" s="44"/>
    </row>
    <row r="169" spans="1:7">
      <c r="A169" s="528" t="s">
        <v>429</v>
      </c>
      <c r="B169" s="528"/>
    </row>
    <row r="170" spans="1:7">
      <c r="A170" s="22" t="s">
        <v>430</v>
      </c>
      <c r="B170" s="45">
        <v>972.7</v>
      </c>
    </row>
    <row r="171" spans="1:7" ht="14.65" thickBot="1">
      <c r="A171" s="22" t="s">
        <v>431</v>
      </c>
      <c r="B171" s="46">
        <f>400.9+53.5+276.5+255.7+63.5+462.5+B170+975.4+227.6+436.5</f>
        <v>4124.8</v>
      </c>
    </row>
    <row r="172" spans="1:7" ht="14.65" thickBot="1">
      <c r="A172" s="22" t="s">
        <v>432</v>
      </c>
      <c r="B172" s="43">
        <f>B170/B171</f>
        <v>0.23581749418153608</v>
      </c>
    </row>
    <row r="173" spans="1:7">
      <c r="B173" s="44"/>
    </row>
    <row r="174" spans="1:7">
      <c r="A174" s="528" t="s">
        <v>188</v>
      </c>
      <c r="B174" s="528"/>
      <c r="C174" s="528"/>
      <c r="D174" s="528"/>
      <c r="E174" s="528"/>
    </row>
    <row r="175" spans="1:7" ht="14.65" thickBot="1">
      <c r="A175" s="22" t="s">
        <v>439</v>
      </c>
      <c r="B175" s="44">
        <v>0.1246</v>
      </c>
    </row>
    <row r="176" spans="1:7" ht="14.65" thickBot="1">
      <c r="A176" s="22" t="s">
        <v>434</v>
      </c>
      <c r="B176" s="43">
        <f>1-B175</f>
        <v>0.87539999999999996</v>
      </c>
    </row>
    <row r="178" spans="1:5">
      <c r="A178" s="528" t="s">
        <v>182</v>
      </c>
      <c r="B178" s="528"/>
      <c r="C178" s="528"/>
      <c r="D178" s="528"/>
      <c r="E178" s="528"/>
    </row>
    <row r="179" spans="1:5">
      <c r="A179" s="24" t="s">
        <v>436</v>
      </c>
      <c r="B179" s="8">
        <v>197000</v>
      </c>
    </row>
    <row r="180" spans="1:5" ht="14.65" thickBot="1">
      <c r="A180" s="8" t="s">
        <v>437</v>
      </c>
      <c r="B180" s="8">
        <v>175000</v>
      </c>
    </row>
    <row r="181" spans="1:5" ht="14.65" thickBot="1">
      <c r="A181" s="8" t="s">
        <v>183</v>
      </c>
      <c r="B181" s="18">
        <f>B179/B180</f>
        <v>1.1257142857142857</v>
      </c>
    </row>
    <row r="183" spans="1:5">
      <c r="A183" s="528" t="s">
        <v>184</v>
      </c>
      <c r="B183" s="528"/>
      <c r="C183" s="528"/>
      <c r="D183" s="528"/>
      <c r="E183" s="528"/>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4.65" thickBot="1">
      <c r="A188" s="22" t="s">
        <v>2363</v>
      </c>
      <c r="B188" s="14">
        <f>(1-B185)^B186</f>
        <v>0.44858421050781644</v>
      </c>
    </row>
    <row r="189" spans="1:5" ht="14.65" thickBot="1">
      <c r="A189" s="22" t="s">
        <v>2364</v>
      </c>
      <c r="B189" s="18">
        <f>(B187-B188)/B187</f>
        <v>0.33186409400289502</v>
      </c>
    </row>
    <row r="191" spans="1:5">
      <c r="A191" s="528" t="s">
        <v>198</v>
      </c>
      <c r="B191" s="528"/>
      <c r="C191" s="528"/>
      <c r="D191" s="528"/>
      <c r="E191" s="528"/>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4.65" thickBot="1">
      <c r="A196" s="8" t="s">
        <v>196</v>
      </c>
      <c r="B196" s="21">
        <f>B195*B194</f>
        <v>6800000</v>
      </c>
    </row>
    <row r="197" spans="1:9" ht="14.65" thickBot="1">
      <c r="A197" s="8" t="s">
        <v>197</v>
      </c>
      <c r="B197" s="18">
        <f>B196/B193</f>
        <v>0.44509090909090909</v>
      </c>
    </row>
    <row r="199" spans="1:9">
      <c r="A199" s="446" t="s">
        <v>3459</v>
      </c>
    </row>
    <row r="201" spans="1:9">
      <c r="A201" s="448" t="s">
        <v>3481</v>
      </c>
      <c r="B201" s="524" t="s">
        <v>3464</v>
      </c>
      <c r="C201" s="524"/>
      <c r="D201" s="524"/>
      <c r="E201" s="524"/>
      <c r="F201" s="524"/>
      <c r="G201" s="524"/>
      <c r="H201" s="524"/>
      <c r="I201" s="524"/>
    </row>
    <row r="202" spans="1:9">
      <c r="A202" s="332" t="s">
        <v>3465</v>
      </c>
      <c r="B202" s="332" t="s">
        <v>3466</v>
      </c>
      <c r="C202" s="332" t="s">
        <v>3467</v>
      </c>
      <c r="D202" s="332" t="s">
        <v>3468</v>
      </c>
      <c r="E202" s="332" t="s">
        <v>2564</v>
      </c>
      <c r="F202" s="332" t="s">
        <v>91</v>
      </c>
      <c r="G202" s="332" t="s">
        <v>3469</v>
      </c>
      <c r="H202" s="332" t="s">
        <v>3470</v>
      </c>
      <c r="I202" s="332" t="s">
        <v>3471</v>
      </c>
    </row>
    <row r="203" spans="1:9">
      <c r="A203" s="332" t="s">
        <v>3472</v>
      </c>
      <c r="B203" s="342">
        <v>0</v>
      </c>
      <c r="C203" s="342">
        <v>6</v>
      </c>
      <c r="D203" s="342">
        <v>9</v>
      </c>
      <c r="E203" s="342">
        <v>25</v>
      </c>
      <c r="F203" s="342">
        <v>21</v>
      </c>
      <c r="G203" s="342">
        <v>215</v>
      </c>
      <c r="H203" s="342">
        <v>81</v>
      </c>
      <c r="I203" s="342">
        <v>134</v>
      </c>
    </row>
    <row r="204" spans="1:9">
      <c r="A204" s="332" t="s">
        <v>3473</v>
      </c>
      <c r="B204" s="342">
        <v>4</v>
      </c>
      <c r="C204" s="342">
        <v>3</v>
      </c>
      <c r="D204" s="342">
        <v>15</v>
      </c>
      <c r="E204" s="342">
        <v>40</v>
      </c>
      <c r="F204" s="342">
        <v>43</v>
      </c>
      <c r="G204" s="342">
        <v>163</v>
      </c>
      <c r="H204" s="342">
        <v>56</v>
      </c>
      <c r="I204" s="342">
        <v>94</v>
      </c>
    </row>
    <row r="205" spans="1:9" ht="14.65" thickBot="1">
      <c r="A205" s="48" t="s">
        <v>3474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3475</v>
      </c>
      <c r="B206" s="18">
        <f>SUM(G205:H205)/SUM(G203:H203)</f>
        <v>-0.26013513513513514</v>
      </c>
    </row>
    <row r="207" spans="1:9" ht="14.65" thickBot="1">
      <c r="A207" s="414" t="s">
        <v>3476</v>
      </c>
      <c r="B207" s="18">
        <f>I205/I203</f>
        <v>-0.29850746268656714</v>
      </c>
    </row>
    <row r="209" spans="1:9">
      <c r="A209" s="448" t="s">
        <v>3482</v>
      </c>
      <c r="B209" s="524" t="s">
        <v>3464</v>
      </c>
      <c r="C209" s="524"/>
      <c r="D209" s="524"/>
      <c r="E209" s="524"/>
      <c r="F209" s="524"/>
      <c r="G209" s="524"/>
      <c r="H209" s="524"/>
      <c r="I209" s="524"/>
    </row>
    <row r="210" spans="1:9">
      <c r="A210" s="332" t="s">
        <v>3465</v>
      </c>
      <c r="B210" s="332" t="s">
        <v>3466</v>
      </c>
      <c r="C210" s="332" t="s">
        <v>3467</v>
      </c>
      <c r="D210" s="332" t="s">
        <v>3468</v>
      </c>
      <c r="E210" s="332" t="s">
        <v>2564</v>
      </c>
      <c r="F210" s="332" t="s">
        <v>91</v>
      </c>
      <c r="G210" s="332" t="s">
        <v>3469</v>
      </c>
      <c r="H210" s="332" t="s">
        <v>3470</v>
      </c>
      <c r="I210" s="332" t="s">
        <v>3471</v>
      </c>
    </row>
    <row r="211" spans="1:9">
      <c r="A211" s="332" t="s">
        <v>3472</v>
      </c>
      <c r="B211" s="342">
        <v>0</v>
      </c>
      <c r="C211" s="342">
        <v>17</v>
      </c>
      <c r="D211" s="342">
        <v>18</v>
      </c>
      <c r="E211" s="342">
        <v>22</v>
      </c>
      <c r="F211" s="342">
        <v>12</v>
      </c>
      <c r="G211" s="342">
        <v>73</v>
      </c>
      <c r="H211" s="342">
        <v>21</v>
      </c>
      <c r="I211" s="342">
        <v>21</v>
      </c>
    </row>
    <row r="212" spans="1:9">
      <c r="A212" s="332" t="s">
        <v>3473</v>
      </c>
      <c r="B212" s="342">
        <v>0</v>
      </c>
      <c r="C212" s="342">
        <v>15</v>
      </c>
      <c r="D212" s="342">
        <v>22</v>
      </c>
      <c r="E212" s="342">
        <v>39</v>
      </c>
      <c r="F212" s="342">
        <v>23</v>
      </c>
      <c r="G212" s="342">
        <v>51</v>
      </c>
      <c r="H212" s="342">
        <v>17</v>
      </c>
      <c r="I212" s="342">
        <v>19</v>
      </c>
    </row>
    <row r="213" spans="1:9" ht="14.65" thickBot="1">
      <c r="A213" s="48" t="s">
        <v>3474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3475</v>
      </c>
      <c r="B214" s="18">
        <f>SUM(G213:H213)/SUM(G211:H211)</f>
        <v>-0.27659574468085107</v>
      </c>
    </row>
    <row r="215" spans="1:9" ht="14.65" thickBot="1">
      <c r="A215" s="414" t="s">
        <v>3476</v>
      </c>
      <c r="B215" s="18">
        <f>I213/I211</f>
        <v>-9.5238095238095233E-2</v>
      </c>
    </row>
    <row r="217" spans="1:9">
      <c r="A217" s="447" t="s">
        <v>3483</v>
      </c>
      <c r="B217" s="524" t="s">
        <v>3464</v>
      </c>
      <c r="C217" s="524"/>
      <c r="D217" s="524"/>
      <c r="E217" s="524"/>
    </row>
    <row r="218" spans="1:9">
      <c r="A218" s="332" t="s">
        <v>3465</v>
      </c>
      <c r="B218" s="332" t="s">
        <v>3477</v>
      </c>
      <c r="C218" s="332" t="s">
        <v>3478</v>
      </c>
      <c r="D218" s="332" t="s">
        <v>3479</v>
      </c>
      <c r="E218" s="332" t="s">
        <v>91</v>
      </c>
    </row>
    <row r="219" spans="1:9">
      <c r="A219" s="332" t="s">
        <v>3472</v>
      </c>
      <c r="B219" s="342">
        <v>112</v>
      </c>
      <c r="C219" s="342">
        <v>16</v>
      </c>
      <c r="D219" s="342">
        <v>9</v>
      </c>
      <c r="E219" s="342">
        <v>134</v>
      </c>
    </row>
    <row r="220" spans="1:9">
      <c r="A220" s="332" t="s">
        <v>3473</v>
      </c>
      <c r="B220" s="342">
        <v>87</v>
      </c>
      <c r="C220" s="342">
        <v>17</v>
      </c>
      <c r="D220" s="342">
        <v>9</v>
      </c>
      <c r="E220" s="342">
        <v>151</v>
      </c>
    </row>
    <row r="221" spans="1:9" ht="14.65" thickBot="1">
      <c r="A221" s="48" t="s">
        <v>3474</v>
      </c>
      <c r="B221" s="8">
        <f>B220-B219</f>
        <v>-25</v>
      </c>
      <c r="C221" s="8">
        <f t="shared" ref="C221:E221" si="9">C220-C219</f>
        <v>1</v>
      </c>
      <c r="D221" s="8">
        <f t="shared" si="9"/>
        <v>0</v>
      </c>
      <c r="E221" s="8">
        <f t="shared" si="9"/>
        <v>17</v>
      </c>
    </row>
    <row r="222" spans="1:9" ht="14.65" thickBot="1">
      <c r="A222" s="414" t="s">
        <v>3480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2021-03-29T13:44:10Z</dcterms:modified>
</cp:coreProperties>
</file>