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TTS\"/>
    </mc:Choice>
  </mc:AlternateContent>
  <xr:revisionPtr revIDLastSave="0" documentId="13_ncr:1_{76FE2570-F505-44B1-9FF4-BC2CA26D0CDA}" xr6:coauthVersionLast="47" xr6:coauthVersionMax="47" xr10:uidLastSave="{00000000-0000-0000-0000-000000000000}"/>
  <bookViews>
    <workbookView xWindow="28680" yWindow="-120" windowWidth="29040" windowHeight="17520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J17" i="3"/>
  <c r="T14" i="3"/>
  <c r="K14" i="3" l="1"/>
  <c r="K10" i="3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AL14" i="3" l="1"/>
  <c r="L14" i="3"/>
  <c r="U14" i="3"/>
  <c r="V14" i="3"/>
  <c r="W14" i="3"/>
  <c r="X14" i="3"/>
  <c r="Y14" i="3"/>
  <c r="Z14" i="3"/>
  <c r="AA14" i="3"/>
  <c r="AB14" i="3"/>
  <c r="AC14" i="3"/>
  <c r="AD14" i="3"/>
  <c r="AE14" i="3"/>
  <c r="AF14" i="3"/>
  <c r="M14" i="3"/>
  <c r="AG14" i="3"/>
  <c r="N14" i="3"/>
  <c r="AH14" i="3"/>
  <c r="AI14" i="3"/>
  <c r="AJ14" i="3"/>
  <c r="AK14" i="3"/>
  <c r="C6" i="2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L6" i="2"/>
  <c r="J2" i="8"/>
  <c r="K2" i="8"/>
  <c r="D2" i="8"/>
  <c r="L2" i="8"/>
  <c r="I2" i="8"/>
  <c r="E2" i="8"/>
  <c r="C2" i="8"/>
  <c r="F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U6" i="2"/>
  <c r="U2" i="9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Z6" i="2"/>
  <c r="AG80" i="3"/>
  <c r="Z2" i="17" s="1"/>
  <c r="Z2" i="9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<sst xmlns="http://schemas.openxmlformats.org/spreadsheetml/2006/main" count="1838" uniqueCount="1005">
  <si>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</si>
  <si>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</si>
  <si>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</si>
  <si>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</si>
  <si>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</si>
  <si>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</si>
  <si>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</si>
  <si>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</si>
  <si>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</si>
  <si>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</si>
  <si>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</si>
  <si>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</si>
  <si>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</si>
  <si>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</si>
  <si>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</si>
  <si>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</si>
  <si>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</si>
  <si>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</si>
  <si>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</si>
  <si>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</si>
  <si>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</si>
  <si>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</si>
  <si>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</si>
  <si>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</si>
  <si>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</si>
  <si>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</si>
  <si>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</si>
  <si>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</si>
  <si>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</si>
  <si>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</si>
  <si>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</si>
  <si>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</si>
  <si>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</si>
  <si>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</si>
  <si>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</si>
  <si>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</si>
  <si>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</si>
  <si>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</si>
  <si>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</si>
  <si>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</si>
  <si>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</si>
  <si>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</si>
  <si>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</si>
  <si>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</si>
  <si>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</si>
  <si>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</si>
  <si>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</si>
  <si>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</si>
  <si>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</si>
  <si>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</si>
  <si>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</si>
  <si>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</si>
  <si>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</si>
  <si>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</si>
  <si>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</si>
  <si>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</si>
  <si>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</si>
  <si>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</si>
  <si>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</si>
  <si>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</si>
  <si>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</si>
  <si>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</si>
  <si>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</si>
  <si>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</si>
  <si>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</si>
  <si>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</si>
  <si>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</si>
  <si>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</si>
  <si>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</si>
  <si>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</si>
  <si>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</si>
  <si>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</si>
  <si>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</si>
  <si>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</si>
  <si>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</si>
  <si>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</si>
  <si>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</si>
  <si>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</si>
  <si>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</si>
  <si>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</si>
  <si>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</si>
  <si>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</si>
  <si>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</si>
  <si>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</si>
  <si>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</si>
  <si>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</si>
  <si>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</si>
  <si>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</si>
  <si>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</si>
  <si>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</si>
  <si>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</si>
  <si>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</si>
  <si>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</si>
  <si>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</si>
  <si>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</si>
  <si>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</si>
  <si>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</si>
  <si>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</si>
  <si>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</si>
  <si>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</si>
  <si>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</si>
  <si>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</si>
  <si>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</si>
  <si>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</si>
  <si>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</si>
  <si>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</si>
  <si>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</si>
  <si>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</si>
  <si>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</si>
  <si>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</si>
  <si>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</si>
  <si>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</si>
  <si>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</si>
  <si>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</si>
  <si>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</si>
  <si>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</si>
  <si>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</si>
  <si>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</si>
  <si>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</si>
  <si>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</si>
  <si>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</si>
  <si>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</si>
  <si>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</si>
  <si>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</si>
  <si>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</si>
  <si>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</si>
  <si>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</si>
  <si>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</si>
  <si>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</si>
  <si>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</si>
  <si>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</si>
  <si>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</si>
  <si>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</si>
  <si>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</si>
  <si>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</si>
  <si>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</si>
  <si>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</si>
  <si>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</si>
  <si>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</si>
  <si>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</si>
  <si>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</si>
  <si>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</si>
  <si>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</si>
  <si>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</si>
  <si>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</si>
  <si>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</si>
  <si>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</si>
  <si>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</si>
  <si>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</si>
  <si>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</si>
  <si>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</si>
  <si>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</si>
  <si>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</si>
  <si>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</si>
  <si>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</si>
  <si>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</si>
  <si>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</si>
  <si>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</si>
  <si>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</si>
  <si>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</si>
  <si>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</si>
  <si>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</si>
  <si>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</si>
  <si>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</si>
  <si>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</si>
  <si>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</si>
  <si>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</si>
  <si>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</si>
  <si>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</si>
  <si>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</si>
  <si>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</si>
  <si>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</si>
  <si>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</si>
  <si>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</si>
  <si>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</si>
  <si>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</si>
  <si>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</si>
  <si>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</si>
  <si>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</si>
  <si>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</si>
  <si>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</si>
  <si>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</si>
  <si>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</si>
  <si>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</si>
  <si>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</si>
  <si>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</si>
  <si>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</si>
  <si>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</si>
  <si>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</si>
  <si>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</si>
  <si>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</si>
  <si>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</si>
  <si>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</si>
  <si>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</si>
  <si>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</si>
  <si>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</si>
  <si>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</si>
  <si>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</si>
  <si>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</si>
  <si>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</si>
  <si>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</si>
  <si>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</si>
  <si>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</si>
  <si>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</si>
  <si>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</si>
  <si>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</si>
  <si>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</si>
  <si>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</si>
  <si>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</si>
  <si>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</si>
  <si>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</si>
  <si>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</si>
  <si>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</si>
  <si>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</si>
  <si>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</si>
  <si>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</si>
  <si>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</si>
  <si>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</si>
  <si>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</si>
  <si>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</si>
  <si>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</si>
  <si>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</si>
  <si>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</si>
  <si>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</si>
  <si>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</si>
  <si>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</si>
  <si>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</si>
  <si>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</si>
  <si>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</si>
  <si>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</si>
  <si>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</si>
  <si>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</si>
  <si>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</si>
  <si>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</si>
  <si>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</si>
  <si>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</si>
  <si>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</si>
  <si>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</si>
  <si>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</si>
  <si>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</si>
  <si>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</si>
  <si>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</si>
  <si>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</si>
  <si>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</si>
  <si>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</si>
  <si>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</si>
  <si>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</si>
  <si>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</si>
  <si>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</si>
  <si>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</si>
  <si>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</si>
  <si>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</si>
  <si>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</si>
  <si>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</si>
  <si>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</si>
  <si>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</si>
  <si>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</si>
  <si>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</si>
  <si>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</si>
  <si>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</si>
  <si>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</si>
  <si>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</si>
  <si>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</si>
  <si>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</si>
  <si>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</si>
  <si>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</si>
  <si>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</si>
  <si>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</si>
  <si>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</si>
  <si>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</si>
  <si>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</si>
  <si>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</si>
  <si>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</si>
  <si>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</si>
  <si>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</si>
  <si>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</si>
  <si>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</si>
  <si>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</si>
  <si>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</si>
  <si>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</si>
  <si>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</si>
  <si>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</si>
  <si>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</si>
  <si>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</si>
  <si>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</si>
  <si>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</si>
  <si>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</si>
  <si>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</si>
  <si>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</si>
  <si>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</si>
  <si>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</si>
  <si>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</si>
  <si>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</si>
  <si>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</si>
  <si>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</si>
  <si>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</si>
  <si>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</si>
  <si>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</si>
  <si>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</si>
  <si>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</si>
  <si>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</si>
  <si>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</si>
  <si>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</si>
  <si>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</si>
  <si>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</si>
  <si>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</si>
  <si>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</si>
  <si>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</si>
  <si>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</si>
  <si>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</si>
  <si>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</si>
  <si>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</si>
  <si>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</si>
  <si>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</si>
  <si>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</si>
  <si>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</si>
  <si>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</si>
  <si>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</si>
  <si>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</si>
  <si>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</si>
  <si>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</si>
  <si>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</si>
  <si>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</si>
  <si>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</si>
  <si>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</si>
  <si>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</si>
  <si>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</si>
  <si>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</si>
  <si>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</si>
  <si>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</si>
  <si>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</si>
  <si>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</si>
  <si>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</si>
  <si>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</si>
  <si>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</si>
  <si>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</si>
  <si>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</si>
  <si>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</si>
  <si>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</si>
  <si>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</si>
  <si>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</si>
  <si>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</si>
  <si>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</si>
  <si>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</si>
  <si>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</si>
  <si>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</si>
  <si>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</si>
  <si>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</si>
  <si>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</si>
  <si>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</si>
  <si>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</si>
  <si>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</si>
  <si>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</si>
  <si>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</si>
  <si>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</si>
  <si>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</si>
  <si>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</si>
  <si>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</si>
  <si>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</si>
  <si>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</si>
  <si>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</si>
  <si>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</si>
  <si>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</si>
  <si>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</si>
  <si>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</si>
  <si>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</si>
  <si>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</si>
  <si>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</si>
  <si>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</si>
  <si>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</si>
  <si>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</si>
  <si>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</si>
  <si>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</si>
  <si>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</si>
  <si>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</si>
  <si>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</si>
  <si>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</si>
  <si>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</si>
  <si>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</si>
  <si>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</si>
  <si>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</si>
  <si>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</si>
  <si>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</si>
  <si>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</si>
  <si>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</si>
  <si>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</si>
  <si>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</si>
  <si>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</si>
  <si>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</si>
  <si>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</si>
  <si>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</si>
  <si>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</si>
  <si>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</si>
  <si>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</si>
  <si>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</si>
  <si>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</si>
  <si>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</si>
  <si>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</si>
  <si>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</si>
  <si>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</si>
  <si>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</si>
  <si>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</si>
  <si>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</si>
  <si>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</si>
  <si>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</si>
  <si>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</si>
  <si>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</si>
  <si>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</si>
  <si>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</si>
  <si>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</si>
  <si>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</si>
  <si>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</si>
  <si>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</si>
  <si>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</si>
  <si>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</si>
  <si>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</si>
  <si>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</si>
  <si>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</si>
  <si>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</si>
  <si>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</si>
  <si>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</si>
  <si>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</si>
  <si>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</si>
  <si>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</si>
  <si>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</si>
  <si>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</si>
  <si>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</si>
  <si>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</si>
  <si>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</si>
  <si>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</si>
  <si>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</si>
  <si>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</si>
  <si>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</si>
  <si>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</si>
  <si>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</si>
  <si>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</si>
  <si>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</si>
  <si>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</si>
  <si>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</si>
  <si>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</si>
  <si>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</si>
  <si>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</si>
  <si>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</si>
  <si>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</si>
  <si>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</si>
  <si>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</si>
  <si>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</si>
  <si>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</si>
  <si>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</si>
  <si>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</si>
  <si>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</si>
  <si>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</si>
  <si>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</si>
  <si>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</si>
  <si>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</si>
  <si>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</si>
  <si>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</si>
  <si>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</si>
  <si>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</si>
  <si>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</si>
  <si>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</si>
  <si>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</si>
  <si>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</si>
  <si>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</si>
  <si>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</si>
  <si>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</si>
  <si>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</si>
  <si>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</si>
  <si>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</si>
  <si>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</si>
  <si>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</si>
  <si>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</si>
  <si>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</si>
  <si>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</si>
  <si>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</si>
  <si>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</si>
  <si>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</si>
  <si>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</si>
  <si>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</si>
  <si>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</si>
  <si>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</si>
  <si>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</si>
  <si>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</si>
  <si>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</si>
  <si>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</si>
  <si>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</si>
  <si>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</si>
  <si>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</si>
  <si>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</si>
  <si>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</si>
  <si>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</si>
  <si>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</si>
  <si>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</si>
  <si>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</si>
  <si>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</si>
  <si>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</si>
  <si>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</si>
  <si>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</si>
  <si>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</si>
  <si>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</si>
  <si>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</si>
  <si>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</si>
  <si>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</si>
  <si>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</si>
  <si>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</si>
  <si>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</si>
  <si>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</si>
  <si>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</si>
  <si>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</si>
  <si>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</si>
  <si>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</si>
  <si>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</si>
  <si>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</si>
  <si>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</si>
  <si>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</si>
  <si>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</si>
  <si>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</si>
  <si>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</si>
  <si>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</si>
  <si>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</si>
  <si>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</si>
  <si>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</si>
  <si>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</si>
  <si>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</si>
  <si>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</si>
  <si>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</si>
  <si>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</si>
  <si>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</si>
  <si>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</si>
  <si>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</si>
  <si>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</si>
  <si>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</si>
  <si>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</si>
  <si>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</si>
  <si>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</si>
  <si>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</si>
  <si>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</si>
  <si>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</si>
  <si>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</si>
  <si>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</si>
  <si>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</si>
  <si>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</si>
  <si>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</si>
  <si>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</si>
  <si>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</si>
  <si>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</si>
  <si>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</si>
  <si>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</si>
  <si>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</si>
  <si>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</si>
  <si>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</si>
  <si>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</si>
  <si>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</si>
  <si>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</si>
  <si>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</si>
  <si>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</si>
  <si>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</si>
  <si>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</si>
  <si>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</si>
  <si>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</si>
  <si>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</si>
  <si>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</si>
  <si>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</si>
  <si>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</si>
  <si>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</si>
  <si>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</si>
  <si>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</si>
  <si>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</si>
  <si>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</si>
  <si>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</si>
  <si>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</si>
  <si>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</si>
  <si>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</si>
  <si>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</si>
  <si>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</si>
  <si>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</si>
  <si>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</si>
  <si>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</si>
  <si>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</si>
  <si>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</si>
  <si>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</si>
  <si>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</si>
  <si>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</si>
  <si>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</si>
  <si>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</si>
  <si>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</si>
  <si>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</si>
  <si>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</si>
  <si>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</si>
  <si>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</si>
  <si>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</si>
  <si>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</si>
  <si>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</si>
  <si>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</si>
  <si>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</si>
  <si>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</si>
  <si>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</si>
  <si>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</si>
  <si>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</si>
  <si>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</si>
  <si>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</si>
  <si>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</si>
  <si>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</si>
  <si>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</si>
  <si>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</si>
  <si>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</si>
  <si>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</si>
  <si>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</si>
  <si>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</si>
  <si>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</si>
  <si>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</si>
  <si>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</si>
  <si>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</si>
  <si>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</si>
  <si>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</si>
  <si>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</si>
  <si>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</si>
  <si>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</si>
  <si>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</si>
  <si>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</si>
  <si>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</si>
  <si>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</si>
  <si>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</si>
  <si>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</si>
  <si>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</si>
  <si>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</si>
  <si>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</si>
  <si>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</si>
  <si>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</si>
  <si>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</si>
  <si>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</si>
  <si>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</si>
  <si>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</si>
  <si>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</si>
  <si>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</si>
  <si>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</si>
  <si>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</si>
  <si>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</si>
  <si>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</si>
  <si>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</si>
  <si>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</si>
  <si>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</si>
  <si>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</si>
  <si>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</si>
  <si>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</si>
  <si>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</si>
  <si>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</si>
  <si>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</si>
  <si>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</si>
  <si>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</si>
  <si>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</si>
  <si>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</si>
  <si>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</si>
  <si>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</si>
  <si>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</si>
  <si>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</si>
  <si>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</si>
  <si>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</si>
  <si>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</si>
  <si>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</si>
  <si>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</si>
  <si>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</si>
  <si>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</si>
  <si>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</si>
  <si>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</si>
  <si>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</si>
  <si>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</si>
  <si>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</si>
  <si>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</si>
  <si>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</si>
  <si>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</si>
  <si>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</si>
  <si>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</si>
  <si>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</si>
  <si>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</si>
  <si>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</si>
  <si>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</si>
  <si>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</si>
  <si>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</si>
  <si>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</si>
  <si>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</si>
  <si>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</si>
  <si>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</si>
  <si>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</si>
  <si>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</si>
  <si>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</si>
  <si>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</si>
  <si>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</si>
  <si>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</si>
  <si>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</si>
  <si>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</si>
  <si>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</si>
  <si>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</si>
  <si>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</si>
  <si>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</si>
  <si>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</si>
  <si>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</si>
  <si>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</si>
  <si>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</si>
  <si>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</si>
  <si>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</si>
  <si>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</si>
  <si>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</si>
  <si>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</si>
  <si>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</si>
  <si>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</si>
  <si>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</si>
  <si>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</si>
  <si>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</si>
  <si>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</si>
  <si>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</si>
  <si>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</si>
  <si>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</si>
  <si>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</si>
  <si>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</si>
  <si>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</si>
  <si>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</si>
  <si>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</si>
  <si>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</si>
  <si>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</si>
  <si>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</si>
  <si>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</si>
  <si>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</si>
  <si>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</si>
  <si>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</si>
  <si>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</si>
  <si>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</si>
  <si>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</si>
  <si>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</si>
  <si>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</si>
  <si>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</si>
  <si>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</si>
  <si>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</si>
  <si>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</si>
  <si>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</si>
  <si>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</si>
  <si>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</si>
  <si>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</si>
  <si>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</si>
  <si>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</si>
  <si>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</si>
  <si>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</si>
  <si>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</si>
  <si>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</si>
  <si>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</si>
  <si>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</si>
  <si>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</si>
  <si>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</si>
  <si>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</si>
  <si>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</si>
  <si>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</si>
  <si>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</si>
  <si>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</si>
  <si>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</si>
  <si>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</si>
  <si>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</si>
  <si>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</si>
  <si>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</si>
  <si>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</si>
  <si>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</si>
  <si>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</si>
  <si>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</si>
  <si>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</si>
  <si>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</si>
  <si>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</si>
  <si>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</si>
  <si>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</si>
  <si>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</si>
  <si>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</si>
  <si>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</si>
  <si>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</si>
  <si>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</si>
  <si>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</si>
  <si>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</si>
  <si>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</si>
  <si>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</si>
  <si>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</si>
  <si>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</si>
  <si>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</si>
  <si>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</si>
  <si>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</si>
  <si>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</si>
  <si>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</si>
  <si>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</si>
  <si>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</si>
  <si>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</si>
  <si>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</si>
  <si>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</si>
  <si>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</si>
  <si>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</si>
  <si>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</si>
  <si>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</si>
  <si>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</si>
  <si>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</si>
  <si>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</si>
  <si>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</si>
  <si>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</si>
  <si>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</si>
  <si>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</si>
  <si>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</si>
  <si>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</si>
  <si>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</si>
  <si>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</si>
  <si>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</si>
  <si>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</si>
  <si>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</si>
  <si>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</si>
  <si>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</si>
  <si>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</si>
  <si>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</si>
  <si>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</si>
  <si>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</si>
  <si>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</si>
  <si>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</si>
  <si>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</si>
  <si>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</si>
  <si>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</si>
  <si>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</si>
  <si>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</si>
  <si>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</si>
  <si>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</si>
  <si>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</si>
  <si>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</si>
  <si>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</si>
  <si>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</si>
  <si>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</si>
  <si>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</si>
  <si>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</si>
  <si>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</si>
  <si>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</si>
  <si>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</si>
  <si>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</si>
  <si>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</si>
  <si>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</si>
  <si>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</si>
  <si>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</si>
  <si>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</si>
  <si>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</si>
  <si>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</si>
  <si>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</si>
  <si>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</si>
  <si>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</si>
  <si>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</si>
  <si>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</si>
  <si>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</si>
  <si>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</si>
  <si>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</si>
  <si>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</si>
  <si>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</si>
  <si>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</si>
  <si>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</si>
  <si>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</si>
  <si>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</si>
  <si>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</si>
  <si>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</si>
  <si>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</si>
  <si>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</si>
  <si>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</si>
  <si>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</si>
  <si>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</si>
  <si>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</si>
  <si>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</si>
  <si>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</si>
  <si>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</si>
  <si>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</si>
  <si>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</si>
  <si>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</si>
  <si>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</si>
  <si>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</si>
  <si>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</si>
  <si>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</si>
  <si>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</si>
  <si>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</si>
  <si>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</si>
  <si>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</si>
  <si>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</si>
  <si>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</si>
  <si>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</si>
  <si>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</si>
  <si>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</si>
  <si>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</si>
  <si>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</si>
  <si>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</si>
  <si>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</si>
  <si>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</si>
  <si>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</si>
  <si>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</si>
  <si>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</si>
  <si>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</si>
  <si>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</si>
  <si>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</si>
  <si>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</si>
  <si>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</si>
  <si>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</si>
  <si>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</si>
  <si>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</si>
  <si>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</si>
  <si>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</si>
  <si>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</si>
  <si>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</si>
  <si>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</si>
  <si>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</si>
  <si>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</si>
  <si>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</si>
  <si>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</si>
  <si>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</si>
  <si>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</si>
  <si>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</si>
  <si>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</si>
  <si>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</si>
  <si>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</si>
  <si>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</si>
  <si>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</si>
  <si>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</si>
  <si>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</si>
  <si>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</si>
  <si>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</si>
  <si>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</si>
  <si>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</si>
  <si>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</si>
  <si>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</si>
  <si>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</si>
  <si>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</si>
  <si>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</si>
  <si>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</si>
  <si>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</si>
  <si>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</si>
  <si>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</si>
  <si>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</si>
  <si>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</si>
  <si>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</si>
  <si>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</si>
  <si>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</si>
  <si>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</si>
  <si>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</si>
  <si>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</si>
  <si>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</si>
  <si>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</si>
  <si>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</si>
  <si>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</si>
  <si>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</si>
  <si>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</si>
  <si>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</si>
  <si>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</si>
  <si>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</si>
  <si>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</si>
  <si>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</si>
  <si>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</si>
  <si>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</si>
  <si>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</si>
  <si>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</si>
  <si>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</si>
  <si>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</si>
  <si>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</si>
  <si>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</si>
  <si>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</si>
  <si>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</si>
  <si>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</si>
  <si>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</si>
  <si>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</si>
  <si>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</si>
  <si>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</si>
  <si>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</si>
  <si>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</si>
  <si>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</si>
  <si>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</si>
  <si>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</si>
  <si>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</si>
  <si>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</si>
  <si>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</si>
  <si>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</si>
  <si>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</si>
  <si>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</si>
  <si>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</si>
  <si>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</si>
  <si>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</si>
  <si>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</si>
  <si>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</si>
  <si>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</si>
  <si>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</si>
  <si>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</si>
  <si>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</si>
  <si>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</si>
  <si>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</si>
  <si>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</si>
  <si>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</si>
  <si>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</si>
  <si>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</si>
  <si>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</si>
  <si>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</si>
  <si>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</si>
  <si>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</si>
  <si>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</si>
  <si>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</si>
  <si>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</si>
  <si>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</si>
  <si>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</si>
  <si>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</si>
  <si>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</si>
  <si>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</si>
  <si>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Sigmoidal Curve Values for PHEV passenger LDV Technologies</t>
  </si>
  <si>
    <t>2027-2032, LDV PHEVs</t>
  </si>
  <si>
    <t>2023, LDV BEVs</t>
  </si>
  <si>
    <t>2033, LDV PHEVs</t>
  </si>
  <si>
    <t>2023, freight LDV BEVs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</si>
</sst>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0" fontId="1" fillId="2" borderId="0" xfId="0" applyFont="1" applyFill="1" applyAlignment="1">
      <alignment wrapText="1"/>
    </xf>
    <xf numFmtId="164" fontId="0" fillId="3" borderId="0" xfId="0" applyNumberFormat="1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0.17745114499368292</c:v>
                </c:pt>
                <c:pt idx="2">
                  <c:v>0.19031199220093176</c:v>
                </c:pt>
                <c:pt idx="3">
                  <c:v>0.20876765729184479</c:v>
                </c:pt>
                <c:pt idx="4">
                  <c:v>0.23478791575173236</c:v>
                </c:pt>
                <c:pt idx="5">
                  <c:v>0.27057340516541462</c:v>
                </c:pt>
                <c:pt idx="6">
                  <c:v>0.31814369472520548</c:v>
                </c:pt>
                <c:pt idx="7">
                  <c:v>0.37860020816449586</c:v>
                </c:pt>
                <c:pt idx="8">
                  <c:v>0.45119213970807381</c:v>
                </c:pt>
                <c:pt idx="9">
                  <c:v>0.53264110228439376</c:v>
                </c:pt>
                <c:pt idx="10">
                  <c:v>0.61735889771560626</c:v>
                </c:pt>
                <c:pt idx="11">
                  <c:v>0.6988078602919261</c:v>
                </c:pt>
                <c:pt idx="12">
                  <c:v>0.77139979183550411</c:v>
                </c:pt>
                <c:pt idx="13">
                  <c:v>0.83185630527479459</c:v>
                </c:pt>
                <c:pt idx="14">
                  <c:v>0.87942659483458541</c:v>
                </c:pt>
                <c:pt idx="15">
                  <c:v>0.91521208424826761</c:v>
                </c:pt>
                <c:pt idx="16">
                  <c:v>0.94123234270815526</c:v>
                </c:pt>
                <c:pt idx="17">
                  <c:v>0.95968800779906827</c:v>
                </c:pt>
                <c:pt idx="18">
                  <c:v>0.97254885500631716</c:v>
                </c:pt>
                <c:pt idx="19">
                  <c:v>0.981400919704289</c:v>
                </c:pt>
                <c:pt idx="20">
                  <c:v>0.98744207306071796</c:v>
                </c:pt>
                <c:pt idx="21">
                  <c:v>0.99154096841313133</c:v>
                </c:pt>
                <c:pt idx="22">
                  <c:v>0.99431107671435792</c:v>
                </c:pt>
                <c:pt idx="23">
                  <c:v>0.99617816781320001</c:v>
                </c:pt>
                <c:pt idx="24">
                  <c:v>0.99743434612399795</c:v>
                </c:pt>
                <c:pt idx="25">
                  <c:v>0.99827847766930755</c:v>
                </c:pt>
                <c:pt idx="26">
                  <c:v>0.99884525804213542</c:v>
                </c:pt>
                <c:pt idx="27">
                  <c:v>0.99922560648475944</c:v>
                </c:pt>
                <c:pt idx="28">
                  <c:v>0.99948075254448077</c:v>
                </c:pt>
                <c:pt idx="29">
                  <c:v>0.9996518679097619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0.0000</c:formatCode>
                <c:ptCount val="31"/>
                <c:pt idx="0" formatCode="General">
                  <c:v>0.02</c:v>
                </c:pt>
                <c:pt idx="1">
                  <c:v>6.8000000000000005E-2</c:v>
                </c:pt>
                <c:pt idx="2">
                  <c:v>9.9000000000000005E-2</c:v>
                </c:pt>
                <c:pt idx="3" formatCode="General">
                  <c:v>0.13550148435693454</c:v>
                </c:pt>
                <c:pt idx="4" formatCode="General">
                  <c:v>0.15686570128597005</c:v>
                </c:pt>
                <c:pt idx="5" formatCode="General">
                  <c:v>0.18408372983067212</c:v>
                </c:pt>
                <c:pt idx="6" formatCode="General">
                  <c:v>0.21815354100537743</c:v>
                </c:pt>
                <c:pt idx="7" formatCode="General">
                  <c:v>0.25987118651848296</c:v>
                </c:pt>
                <c:pt idx="8" formatCode="General">
                  <c:v>0.30959779396223247</c:v>
                </c:pt>
                <c:pt idx="9" formatCode="General">
                  <c:v>0.36700545236853371</c:v>
                </c:pt>
                <c:pt idx="10" formatCode="General">
                  <c:v>0.43088423395932512</c:v>
                </c:pt>
                <c:pt idx="11" formatCode="General">
                  <c:v>0.49911538413962542</c:v>
                </c:pt>
                <c:pt idx="12" formatCode="General">
                  <c:v>0.56888461586037464</c:v>
                </c:pt>
                <c:pt idx="13" formatCode="General">
                  <c:v>0.63711576604067499</c:v>
                </c:pt>
                <c:pt idx="14" formatCode="General">
                  <c:v>0.70099454763146607</c:v>
                </c:pt>
                <c:pt idx="15" formatCode="General">
                  <c:v>0.75840220603776753</c:v>
                </c:pt>
                <c:pt idx="16" formatCode="General">
                  <c:v>0.80812881348151699</c:v>
                </c:pt>
                <c:pt idx="17" formatCode="General">
                  <c:v>0.84984645899462241</c:v>
                </c:pt>
                <c:pt idx="18" formatCode="General">
                  <c:v>0.88391627016932772</c:v>
                </c:pt>
                <c:pt idx="19" formatCode="General">
                  <c:v>0.91113429871403007</c:v>
                </c:pt>
                <c:pt idx="20" formatCode="General">
                  <c:v>0.93249851564306541</c:v>
                </c:pt>
                <c:pt idx="21" formatCode="General">
                  <c:v>0.94903701235474314</c:v>
                </c:pt>
                <c:pt idx="22" formatCode="General">
                  <c:v>0.96170292871716656</c:v>
                </c:pt>
                <c:pt idx="23" formatCode="General">
                  <c:v>0.9713234230791381</c:v>
                </c:pt>
                <c:pt idx="24" formatCode="General">
                  <c:v>0.97858509124385606</c:v>
                </c:pt>
                <c:pt idx="25" formatCode="General">
                  <c:v>0.98404040094974166</c:v>
                </c:pt>
                <c:pt idx="26" formatCode="General">
                  <c:v>0.9881241302994479</c:v>
                </c:pt>
                <c:pt idx="27" formatCode="General">
                  <c:v>0.99117298738162618</c:v>
                </c:pt>
                <c:pt idx="28" formatCode="General">
                  <c:v>0.99344469677154446</c:v>
                </c:pt>
                <c:pt idx="29" formatCode="General">
                  <c:v>0.99513484285360354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9-40DF-B5F6-DC2BB01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Data!$I$14:$AL$14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8.0000000000000002E-3</c:v>
                </c:pt>
                <c:pt idx="2">
                  <c:v>1.8679140068700261E-2</c:v>
                </c:pt>
                <c:pt idx="3">
                  <c:v>2.0151128112044503E-2</c:v>
                </c:pt>
                <c:pt idx="4">
                  <c:v>2.6021242730178792E-2</c:v>
                </c:pt>
                <c:pt idx="5">
                  <c:v>3.4401430729338323E-2</c:v>
                </c:pt>
                <c:pt idx="6">
                  <c:v>5.1499999999999997E-2</c:v>
                </c:pt>
                <c:pt idx="7">
                  <c:v>5.5E-2</c:v>
                </c:pt>
                <c:pt idx="8">
                  <c:v>7.4999999999999997E-2</c:v>
                </c:pt>
                <c:pt idx="9">
                  <c:v>8.8999999999999996E-2</c:v>
                </c:pt>
                <c:pt idx="10">
                  <c:v>0.11799999999999999</c:v>
                </c:pt>
                <c:pt idx="11">
                  <c:v>0.15</c:v>
                </c:pt>
                <c:pt idx="12">
                  <c:v>0.17702858227261439</c:v>
                </c:pt>
                <c:pt idx="13">
                  <c:v>0.19652431808271453</c:v>
                </c:pt>
                <c:pt idx="14">
                  <c:v>0.21198289652972047</c:v>
                </c:pt>
                <c:pt idx="15">
                  <c:v>0.22359856927066168</c:v>
                </c:pt>
                <c:pt idx="16">
                  <c:v>0.2319787572698212</c:v>
                </c:pt>
                <c:pt idx="17">
                  <c:v>0.23784887188795553</c:v>
                </c:pt>
                <c:pt idx="18">
                  <c:v>0.24187624796588125</c:v>
                </c:pt>
                <c:pt idx="19">
                  <c:v>0.24460014783483416</c:v>
                </c:pt>
                <c:pt idx="20">
                  <c:v>0.24642468433022793</c:v>
                </c:pt>
                <c:pt idx="21">
                  <c:v>0.2476388869188586</c:v>
                </c:pt>
                <c:pt idx="22">
                  <c:v>0.24844342975100567</c:v>
                </c:pt>
                <c:pt idx="23">
                  <c:v>0.24897499940691589</c:v>
                </c:pt>
                <c:pt idx="24">
                  <c:v>0.24932554691499179</c:v>
                </c:pt>
                <c:pt idx="25">
                  <c:v>0.24955642877591674</c:v>
                </c:pt>
                <c:pt idx="26">
                  <c:v>0.24970836961542547</c:v>
                </c:pt>
                <c:pt idx="27">
                  <c:v>0.24980830595850836</c:v>
                </c:pt>
                <c:pt idx="28">
                  <c:v>0.24987401381406515</c:v>
                </c:pt>
                <c:pt idx="29">
                  <c:v>0.24991720639498693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4CC5-851D-14400ED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0.17745114499368292</c:v>
                </c:pt>
                <c:pt idx="2">
                  <c:v>0.19031199220093176</c:v>
                </c:pt>
                <c:pt idx="3">
                  <c:v>0.20876765729184479</c:v>
                </c:pt>
                <c:pt idx="4">
                  <c:v>0.23478791575173236</c:v>
                </c:pt>
                <c:pt idx="5">
                  <c:v>0.27057340516541462</c:v>
                </c:pt>
                <c:pt idx="6">
                  <c:v>0.31814369472520548</c:v>
                </c:pt>
                <c:pt idx="7">
                  <c:v>0.37860020816449586</c:v>
                </c:pt>
                <c:pt idx="8">
                  <c:v>0.45119213970807381</c:v>
                </c:pt>
                <c:pt idx="9">
                  <c:v>0.53264110228439376</c:v>
                </c:pt>
                <c:pt idx="10">
                  <c:v>0.61735889771560626</c:v>
                </c:pt>
                <c:pt idx="11">
                  <c:v>0.6988078602919261</c:v>
                </c:pt>
                <c:pt idx="12">
                  <c:v>0.77139979183550411</c:v>
                </c:pt>
                <c:pt idx="13">
                  <c:v>0.83185630527479459</c:v>
                </c:pt>
                <c:pt idx="14">
                  <c:v>0.87942659483458541</c:v>
                </c:pt>
                <c:pt idx="15">
                  <c:v>0.91521208424826761</c:v>
                </c:pt>
                <c:pt idx="16">
                  <c:v>0.94123234270815526</c:v>
                </c:pt>
                <c:pt idx="17">
                  <c:v>0.95968800779906827</c:v>
                </c:pt>
                <c:pt idx="18">
                  <c:v>0.97254885500631716</c:v>
                </c:pt>
                <c:pt idx="19">
                  <c:v>0.981400919704289</c:v>
                </c:pt>
                <c:pt idx="20">
                  <c:v>0.98744207306071796</c:v>
                </c:pt>
                <c:pt idx="21">
                  <c:v>0.99154096841313133</c:v>
                </c:pt>
                <c:pt idx="22">
                  <c:v>0.99431107671435792</c:v>
                </c:pt>
                <c:pt idx="23">
                  <c:v>0.99617816781320001</c:v>
                </c:pt>
                <c:pt idx="24">
                  <c:v>0.99743434612399795</c:v>
                </c:pt>
                <c:pt idx="25">
                  <c:v>0.99827847766930755</c:v>
                </c:pt>
                <c:pt idx="26">
                  <c:v>0.99884525804213542</c:v>
                </c:pt>
                <c:pt idx="27">
                  <c:v>0.99922560648475944</c:v>
                </c:pt>
                <c:pt idx="28">
                  <c:v>0.99948075254448077</c:v>
                </c:pt>
                <c:pt idx="29">
                  <c:v>0.9996518679097619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26-A18C-07289D02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83919"/>
        <c:axId val="1637988239"/>
      </c:lineChart>
      <c:catAx>
        <c:axId val="163798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8239"/>
        <c:crosses val="autoZero"/>
        <c:auto val="1"/>
        <c:lblAlgn val="ctr"/>
        <c:lblOffset val="100"/>
        <c:noMultiLvlLbl val="0"/>
      </c:catAx>
      <c:valAx>
        <c:axId val="1637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3</xdr:row>
      <xdr:rowOff>128587</xdr:rowOff>
    </xdr:from>
    <xdr:to>
      <xdr:col>35</xdr:col>
      <xdr:colOff>133350</xdr:colOff>
      <xdr:row>12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4F8C5-6199-A6FD-10AB-7EDD2173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2</xdr:row>
      <xdr:rowOff>33337</xdr:rowOff>
    </xdr:from>
    <xdr:to>
      <xdr:col>33</xdr:col>
      <xdr:colOff>104775</xdr:colOff>
      <xdr:row>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EF526-BD1E-EFFF-D20B-034FBCB5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7</xdr:row>
      <xdr:rowOff>52387</xdr:rowOff>
    </xdr:from>
    <xdr:to>
      <xdr:col>28</xdr:col>
      <xdr:colOff>95250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1E0B0-E8D0-FDE4-AA2E-6B666C6B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0.02</v>
      </c>
      <c r="C2">
        <f>Data!J10</f>
        <v>6.8000000000000005E-2</v>
      </c>
      <c r="D2">
        <f>Data!K10</f>
        <v>9.9000000000000005E-2</v>
      </c>
      <c r="E2">
        <f>Data!L10</f>
        <v>0.13550148435693454</v>
      </c>
      <c r="F2">
        <f>Data!M10</f>
        <v>0.15686570128597005</v>
      </c>
      <c r="G2">
        <f>Data!N10</f>
        <v>0.18408372983067212</v>
      </c>
      <c r="H2">
        <f>Data!O10</f>
        <v>0.21815354100537743</v>
      </c>
      <c r="I2">
        <f>Data!P10</f>
        <v>0.25987118651848296</v>
      </c>
      <c r="J2">
        <f>Data!Q10</f>
        <v>0.30959779396223247</v>
      </c>
      <c r="K2">
        <f>Data!R10</f>
        <v>0.36700545236853371</v>
      </c>
      <c r="L2">
        <f>Data!S10</f>
        <v>0.43088423395932512</v>
      </c>
      <c r="M2">
        <f>Data!T10</f>
        <v>0.49911538413962542</v>
      </c>
      <c r="N2">
        <f>Data!U10</f>
        <v>0.56888461586037464</v>
      </c>
      <c r="O2">
        <f>Data!V10</f>
        <v>0.63711576604067499</v>
      </c>
      <c r="P2">
        <f>Data!W10</f>
        <v>0.70099454763146607</v>
      </c>
      <c r="Q2">
        <f>Data!X10</f>
        <v>0.75840220603776753</v>
      </c>
      <c r="R2">
        <f>Data!Y10</f>
        <v>0.80812881348151699</v>
      </c>
      <c r="S2">
        <f>Data!Z10</f>
        <v>0.84984645899462241</v>
      </c>
      <c r="T2">
        <f>Data!AA10</f>
        <v>0.88391627016932772</v>
      </c>
      <c r="U2">
        <f>Data!AB10</f>
        <v>0.91113429871403007</v>
      </c>
      <c r="V2">
        <f>Data!AC10</f>
        <v>0.93249851564306541</v>
      </c>
      <c r="W2">
        <f>Data!AD10</f>
        <v>0.94903701235474314</v>
      </c>
      <c r="X2">
        <f>Data!AE10</f>
        <v>0.96170292871716656</v>
      </c>
      <c r="Y2">
        <f>Data!AF10</f>
        <v>0.9713234230791381</v>
      </c>
      <c r="Z2">
        <f>Data!AG10</f>
        <v>0.97858509124385606</v>
      </c>
      <c r="AA2">
        <f>Data!AH10</f>
        <v>0.98404040094974166</v>
      </c>
      <c r="AB2">
        <f>Data!AI10</f>
        <v>0.9881241302994479</v>
      </c>
      <c r="AC2">
        <f>Data!AJ10</f>
        <v>0.99117298738162618</v>
      </c>
      <c r="AD2">
        <f>Data!AK10</f>
        <v>0.99344469677154446</v>
      </c>
      <c r="AE2">
        <f>Data!AL10</f>
        <v>0.99513484285360354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2.5000000000000001E-3</v>
      </c>
      <c r="C6">
        <f>Data!J14</f>
        <v>8.0000000000000002E-3</v>
      </c>
      <c r="D6">
        <f>Data!K14</f>
        <v>1.8679140068700261E-2</v>
      </c>
      <c r="E6">
        <f>Data!L14</f>
        <v>2.0151128112044503E-2</v>
      </c>
      <c r="F6">
        <f>Data!M14</f>
        <v>2.6021242730178792E-2</v>
      </c>
      <c r="G6">
        <f>Data!N14</f>
        <v>3.4401430729338323E-2</v>
      </c>
      <c r="H6">
        <f>Data!O14</f>
        <v>5.1499999999999997E-2</v>
      </c>
      <c r="I6">
        <f>Data!P14</f>
        <v>5.5E-2</v>
      </c>
      <c r="J6">
        <f>Data!Q14</f>
        <v>7.4999999999999997E-2</v>
      </c>
      <c r="K6">
        <f>Data!R14</f>
        <v>8.8999999999999996E-2</v>
      </c>
      <c r="L6">
        <f>Data!S14</f>
        <v>0.11799999999999999</v>
      </c>
      <c r="M6">
        <f>Data!T14</f>
        <v>0.15</v>
      </c>
      <c r="N6">
        <f>Data!U14</f>
        <v>0.17702858227261439</v>
      </c>
      <c r="O6">
        <f>Data!V14</f>
        <v>0.19652431808271453</v>
      </c>
      <c r="P6">
        <f>Data!W14</f>
        <v>0.21198289652972047</v>
      </c>
      <c r="Q6">
        <f>Data!X14</f>
        <v>0.22359856927066168</v>
      </c>
      <c r="R6">
        <f>Data!Y14</f>
        <v>0.2319787572698212</v>
      </c>
      <c r="S6">
        <f>Data!Z14</f>
        <v>0.23784887188795553</v>
      </c>
      <c r="T6">
        <f>Data!AA14</f>
        <v>0.24187624796588125</v>
      </c>
      <c r="U6">
        <f>Data!AB14</f>
        <v>0.24460014783483416</v>
      </c>
      <c r="V6">
        <f>Data!AC14</f>
        <v>0.24642468433022793</v>
      </c>
      <c r="W6">
        <f>Data!AD14</f>
        <v>0.2476388869188586</v>
      </c>
      <c r="X6">
        <f>Data!AE14</f>
        <v>0.24844342975100567</v>
      </c>
      <c r="Y6">
        <f>Data!AF14</f>
        <v>0.24897499940691589</v>
      </c>
      <c r="Z6">
        <f>Data!AG14</f>
        <v>0.24932554691499179</v>
      </c>
      <c r="AA6">
        <f>Data!AH14</f>
        <v>0.24955642877591674</v>
      </c>
      <c r="AB6">
        <f>Data!AI14</f>
        <v>0.24970836961542547</v>
      </c>
      <c r="AC6">
        <f>Data!AJ14</f>
        <v>0.24980830595850836</v>
      </c>
      <c r="AD6">
        <f>Data!AK14</f>
        <v>0.24987401381406515</v>
      </c>
      <c r="AE6">
        <f>Data!AL14</f>
        <v>0.24991720639498693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0.15</v>
      </c>
      <c r="C2">
        <f>Data!J17</f>
        <v>0.17745114499368292</v>
      </c>
      <c r="D2">
        <f>Data!K17</f>
        <v>0.19031199220093176</v>
      </c>
      <c r="E2">
        <f>Data!L17</f>
        <v>0.20876765729184479</v>
      </c>
      <c r="F2">
        <f>Data!M17</f>
        <v>0.23478791575173236</v>
      </c>
      <c r="G2">
        <f>Data!N17</f>
        <v>0.27057340516541462</v>
      </c>
      <c r="H2">
        <f>Data!O17</f>
        <v>0.31814369472520548</v>
      </c>
      <c r="I2">
        <f>Data!P17</f>
        <v>0.37860020816449586</v>
      </c>
      <c r="J2">
        <f>Data!Q17</f>
        <v>0.45119213970807381</v>
      </c>
      <c r="K2">
        <f>Data!R17</f>
        <v>0.53264110228439376</v>
      </c>
      <c r="L2">
        <f>Data!S17</f>
        <v>0.61735889771560626</v>
      </c>
      <c r="M2">
        <f>Data!T17</f>
        <v>0.6988078602919261</v>
      </c>
      <c r="N2">
        <f>Data!U17</f>
        <v>0.77139979183550411</v>
      </c>
      <c r="O2">
        <f>Data!V17</f>
        <v>0.83185630527479459</v>
      </c>
      <c r="P2">
        <f>Data!W17</f>
        <v>0.87942659483458541</v>
      </c>
      <c r="Q2">
        <f>Data!X17</f>
        <v>0.91521208424826761</v>
      </c>
      <c r="R2">
        <f>Data!Y17</f>
        <v>0.94123234270815526</v>
      </c>
      <c r="S2">
        <f>Data!Z17</f>
        <v>0.95968800779906827</v>
      </c>
      <c r="T2">
        <f>Data!AA17</f>
        <v>0.97254885500631716</v>
      </c>
      <c r="U2">
        <f>Data!AB17</f>
        <v>0.981400919704289</v>
      </c>
      <c r="V2">
        <f>Data!AC17</f>
        <v>0.98744207306071796</v>
      </c>
      <c r="W2">
        <f>Data!AD17</f>
        <v>0.99154096841313133</v>
      </c>
      <c r="X2">
        <f>Data!AE17</f>
        <v>0.99431107671435792</v>
      </c>
      <c r="Y2">
        <f>Data!AF17</f>
        <v>0.99617816781320001</v>
      </c>
      <c r="Z2">
        <f>Data!AG17</f>
        <v>0.99743434612399795</v>
      </c>
      <c r="AA2">
        <f>Data!AH17</f>
        <v>0.99827847766930755</v>
      </c>
      <c r="AB2">
        <f>Data!AI17</f>
        <v>0.99884525804213542</v>
      </c>
      <c r="AC2">
        <f>Data!AJ17</f>
        <v>0.99922560648475944</v>
      </c>
      <c r="AD2">
        <f>Data!AK17</f>
        <v>0.99948075254448077</v>
      </c>
      <c r="AE2">
        <f>Data!AL17</f>
        <v>0.9996518679097619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3.9709092074817981E-3</v>
      </c>
      <c r="D6">
        <f>Data!K21</f>
        <v>5.2360512521104916E-3</v>
      </c>
      <c r="E6">
        <f>Data!L21</f>
        <v>6.9233207925054616E-3</v>
      </c>
      <c r="F6">
        <f>Data!M21</f>
        <v>9.1643429322478421E-3</v>
      </c>
      <c r="G6">
        <f>Data!N21</f>
        <v>1.2124676090919479E-2</v>
      </c>
      <c r="H6">
        <f>Data!O21</f>
        <v>1.6007169244761595E-2</v>
      </c>
      <c r="I6">
        <f>Data!P21</f>
        <v>2.1051317005956457E-2</v>
      </c>
      <c r="J6">
        <f>Data!Q21</f>
        <v>2.7525048956922572E-2</v>
      </c>
      <c r="K6">
        <f>Data!R21</f>
        <v>3.5704387563026088E-2</v>
      </c>
      <c r="L6">
        <f>Data!S21</f>
        <v>4.5836578101168111E-2</v>
      </c>
      <c r="M6">
        <f>Data!T21</f>
        <v>5.8085190790550939E-2</v>
      </c>
      <c r="N6">
        <f>Data!U21</f>
        <v>7.2462800050995702E-2</v>
      </c>
      <c r="O6">
        <f>Data!V21</f>
        <v>8.8767715128136082E-2</v>
      </c>
      <c r="P6">
        <f>Data!W21</f>
        <v>0.10655111145046607</v>
      </c>
      <c r="Q6">
        <f>Data!X21</f>
        <v>0.12514078053821515</v>
      </c>
      <c r="R6">
        <f>Data!Y21</f>
        <v>0.14373044962596424</v>
      </c>
      <c r="S6">
        <f>Data!Z21</f>
        <v>0.16151384594829421</v>
      </c>
      <c r="T6">
        <f>Data!AA21</f>
        <v>0.17781876102543459</v>
      </c>
      <c r="U6">
        <f>Data!AB21</f>
        <v>0.19219637028587935</v>
      </c>
      <c r="V6">
        <f>Data!AC21</f>
        <v>0.20444498297526217</v>
      </c>
      <c r="W6">
        <f>Data!AD21</f>
        <v>0.21457717351340425</v>
      </c>
      <c r="X6">
        <f>Data!AE21</f>
        <v>0.22275651211950773</v>
      </c>
      <c r="Y6">
        <f>Data!AF21</f>
        <v>0.22923024407047385</v>
      </c>
      <c r="Z6">
        <f>Data!AG21</f>
        <v>0.23427439183166873</v>
      </c>
      <c r="AA6">
        <f>Data!AH21</f>
        <v>0.23815688498551085</v>
      </c>
      <c r="AB6">
        <f>Data!AI21</f>
        <v>0.24111721814418247</v>
      </c>
      <c r="AC6">
        <f>Data!AJ21</f>
        <v>0.24335824028392483</v>
      </c>
      <c r="AD6">
        <f>Data!AK21</f>
        <v>0.24504550982431983</v>
      </c>
      <c r="AE6">
        <f>Data!AL21</f>
        <v>0.24631065186894852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S8" sqref="S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4" max="14" width="11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  <c r="T1" s="16" t="s">
        <v>1000</v>
      </c>
      <c r="U1" s="17"/>
      <c r="W1" s="16" t="s">
        <v>137</v>
      </c>
      <c r="X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  <c r="T2" s="9" t="s">
        <v>98</v>
      </c>
      <c r="U2" s="19">
        <v>1</v>
      </c>
      <c r="W2" s="9" t="s">
        <v>98</v>
      </c>
      <c r="X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  <c r="T3" s="9" t="s">
        <v>99</v>
      </c>
      <c r="U3" s="19">
        <v>-0.42</v>
      </c>
      <c r="W3" s="9" t="s">
        <v>99</v>
      </c>
      <c r="X3" s="19">
        <v>-0.4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  <c r="T4" s="10" t="s">
        <v>100</v>
      </c>
      <c r="U4" s="20">
        <v>-11</v>
      </c>
      <c r="W4" s="10" t="s">
        <v>100</v>
      </c>
      <c r="X4" s="20">
        <v>-10.5</v>
      </c>
    </row>
    <row r="5" spans="1:38" x14ac:dyDescent="0.25">
      <c r="A5" t="s">
        <v>106</v>
      </c>
    </row>
    <row r="6" spans="1:38" ht="6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49" t="s">
        <v>1002</v>
      </c>
      <c r="O6" s="22">
        <v>9.9000000000000005E-2</v>
      </c>
      <c r="R6" s="49" t="s">
        <v>1001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30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  <c r="N7" s="49" t="s">
        <v>1003</v>
      </c>
      <c r="O7">
        <v>1.8679140068700261E-2</v>
      </c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  <c r="N8" t="s">
        <v>1004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0.02</v>
      </c>
      <c r="E10" s="22">
        <v>6.8000000000000005E-2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15">
        <f>D10</f>
        <v>0.02</v>
      </c>
      <c r="J10" s="50">
        <f>E10</f>
        <v>6.8000000000000005E-2</v>
      </c>
      <c r="K10" s="50">
        <f>O6</f>
        <v>9.9000000000000005E-2</v>
      </c>
      <c r="L10">
        <f>IF($G10="s-curve",$E10+($F10-$E10)*$O$2/(1+EXP($O$3*(COUNT($K$9:L$9)+$O$4))),TREND($E10:$F10,$E$9:$F$9,L$9))</f>
        <v>0.13550148435693454</v>
      </c>
      <c r="M10">
        <f>IF($G10="s-curve",$E10+($F10-$E10)*$O$2/(1+EXP($O$3*(COUNT($K$9:M$9)+$O$4))),TREND($E10:$F10,$E$9:$F$9,M$9))</f>
        <v>0.15686570128597005</v>
      </c>
      <c r="N10">
        <f>IF($G10="s-curve",$E10+($F10-$E10)*$O$2/(1+EXP($O$3*(COUNT($K$9:N$9)+$O$4))),TREND($E10:$F10,$E$9:$F$9,N$9))</f>
        <v>0.18408372983067212</v>
      </c>
      <c r="O10">
        <f>IF($G10="s-curve",$E10+($F10-$E10)*$O$2/(1+EXP($O$3*(COUNT($K$9:O$9)+$O$4))),TREND($E10:$F10,$E$9:$F$9,O$9))</f>
        <v>0.21815354100537743</v>
      </c>
      <c r="P10">
        <f>IF($G10="s-curve",$E10+($F10-$E10)*$O$2/(1+EXP($O$3*(COUNT($K$9:P$9)+$O$4))),TREND($E10:$F10,$E$9:$F$9,P$9))</f>
        <v>0.25987118651848296</v>
      </c>
      <c r="Q10">
        <f>IF($G10="s-curve",$E10+($F10-$E10)*$O$2/(1+EXP($O$3*(COUNT($K$9:Q$9)+$O$4))),TREND($E10:$F10,$E$9:$F$9,Q$9))</f>
        <v>0.30959779396223247</v>
      </c>
      <c r="R10">
        <f>IF($G10="s-curve",$E10+($F10-$E10)*$O$2/(1+EXP($O$3*(COUNT($K$9:R$9)+$O$4))),TREND($E10:$F10,$E$9:$F$9,R$9))</f>
        <v>0.36700545236853371</v>
      </c>
      <c r="S10">
        <f>IF($G10="s-curve",$E10+($F10-$E10)*$O$2/(1+EXP($O$3*(COUNT($K$9:S$9)+$O$4))),TREND($E10:$F10,$E$9:$F$9,S$9))</f>
        <v>0.43088423395932512</v>
      </c>
      <c r="T10">
        <f>IF($G10="s-curve",$E10+($F10-$E10)*$O$2/(1+EXP($O$3*(COUNT($K$9:T$9)+$O$4))),TREND($E10:$F10,$E$9:$F$9,T$9))</f>
        <v>0.49911538413962542</v>
      </c>
      <c r="U10">
        <f>IF($G10="s-curve",$E10+($F10-$E10)*$O$2/(1+EXP($O$3*(COUNT($K$9:U$9)+$O$4))),TREND($E10:$F10,$E$9:$F$9,U$9))</f>
        <v>0.56888461586037464</v>
      </c>
      <c r="V10">
        <f>IF($G10="s-curve",$E10+($F10-$E10)*$O$2/(1+EXP($O$3*(COUNT($K$9:V$9)+$O$4))),TREND($E10:$F10,$E$9:$F$9,V$9))</f>
        <v>0.63711576604067499</v>
      </c>
      <c r="W10">
        <f>IF($G10="s-curve",$E10+($F10-$E10)*$O$2/(1+EXP($O$3*(COUNT($K$9:W$9)+$O$4))),TREND($E10:$F10,$E$9:$F$9,W$9))</f>
        <v>0.70099454763146607</v>
      </c>
      <c r="X10">
        <f>IF($G10="s-curve",$E10+($F10-$E10)*$O$2/(1+EXP($O$3*(COUNT($K$9:X$9)+$O$4))),TREND($E10:$F10,$E$9:$F$9,X$9))</f>
        <v>0.75840220603776753</v>
      </c>
      <c r="Y10">
        <f>IF($G10="s-curve",$E10+($F10-$E10)*$O$2/(1+EXP($O$3*(COUNT($K$9:Y$9)+$O$4))),TREND($E10:$F10,$E$9:$F$9,Y$9))</f>
        <v>0.80812881348151699</v>
      </c>
      <c r="Z10">
        <f>IF($G10="s-curve",$E10+($F10-$E10)*$O$2/(1+EXP($O$3*(COUNT($K$9:Z$9)+$O$4))),TREND($E10:$F10,$E$9:$F$9,Z$9))</f>
        <v>0.84984645899462241</v>
      </c>
      <c r="AA10">
        <f>IF($G10="s-curve",$E10+($F10-$E10)*$O$2/(1+EXP($O$3*(COUNT($K$9:AA$9)+$O$4))),TREND($E10:$F10,$E$9:$F$9,AA$9))</f>
        <v>0.88391627016932772</v>
      </c>
      <c r="AB10">
        <f>IF($G10="s-curve",$E10+($F10-$E10)*$O$2/(1+EXP($O$3*(COUNT($K$9:AB$9)+$O$4))),TREND($E10:$F10,$E$9:$F$9,AB$9))</f>
        <v>0.91113429871403007</v>
      </c>
      <c r="AC10">
        <f>IF($G10="s-curve",$E10+($F10-$E10)*$O$2/(1+EXP($O$3*(COUNT($K$9:AC$9)+$O$4))),TREND($E10:$F10,$E$9:$F$9,AC$9))</f>
        <v>0.93249851564306541</v>
      </c>
      <c r="AD10">
        <f>IF($G10="s-curve",$E10+($F10-$E10)*$O$2/(1+EXP($O$3*(COUNT($K$9:AD$9)+$O$4))),TREND($E10:$F10,$E$9:$F$9,AD$9))</f>
        <v>0.94903701235474314</v>
      </c>
      <c r="AE10">
        <f>IF($G10="s-curve",$E10+($F10-$E10)*$O$2/(1+EXP($O$3*(COUNT($K$9:AE$9)+$O$4))),TREND($E10:$F10,$E$9:$F$9,AE$9))</f>
        <v>0.96170292871716656</v>
      </c>
      <c r="AF10">
        <f>IF($G10="s-curve",$E10+($F10-$E10)*$O$2/(1+EXP($O$3*(COUNT($K$9:AF$9)+$O$4))),TREND($E10:$F10,$E$9:$F$9,AF$9))</f>
        <v>0.9713234230791381</v>
      </c>
      <c r="AG10">
        <f>IF($G10="s-curve",$E10+($F10-$E10)*$O$2/(1+EXP($O$3*(COUNT($K$9:AG$9)+$O$4))),TREND($E10:$F10,$E$9:$F$9,AG$9))</f>
        <v>0.97858509124385606</v>
      </c>
      <c r="AH10">
        <f>IF($G10="s-curve",$E10+($F10-$E10)*$O$2/(1+EXP($O$3*(COUNT($K$9:AH$9)+$O$4))),TREND($E10:$F10,$E$9:$F$9,AH$9))</f>
        <v>0.98404040094974166</v>
      </c>
      <c r="AI10">
        <f>IF($G10="s-curve",$E10+($F10-$E10)*$O$2/(1+EXP($O$3*(COUNT($K$9:AI$9)+$O$4))),TREND($E10:$F10,$E$9:$F$9,AI$9))</f>
        <v>0.9881241302994479</v>
      </c>
      <c r="AJ10">
        <f>IF($G10="s-curve",$E10+($F10-$E10)*$O$2/(1+EXP($O$3*(COUNT($K$9:AJ$9)+$O$4))),TREND($E10:$F10,$E$9:$F$9,AJ$9))</f>
        <v>0.99117298738162618</v>
      </c>
      <c r="AK10">
        <f>IF($G10="s-curve",$E10+($F10-$E10)*$O$2/(1+EXP($O$3*(COUNT($K$9:AK$9)+$O$4))),TREND($E10:$F10,$E$9:$F$9,AK$9))</f>
        <v>0.99344469677154446</v>
      </c>
      <c r="AL10">
        <f>IF($G10="s-curve",$E10+($F10-$E10)*$O$2/(1+EXP($O$3*(COUNT($K$9:AL$9)+$O$4))),TREND($E10:$F10,$E$9:$F$9,AL$9))</f>
        <v>0.99513484285360354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2.5000000000000001E-3</v>
      </c>
      <c r="E14" s="22">
        <v>8.0000000000000002E-3</v>
      </c>
      <c r="F14" s="41">
        <v>0.25</v>
      </c>
      <c r="G14" s="7" t="str">
        <f>IF(E14=F14,"n/a",IF(OR(C14="battery electric vehicle",C14="natural gas vehicle",C14="plugin hybrid vehicle",C14="hydrogen vehicle"),"s-curve","linear"))</f>
        <v>s-curve</v>
      </c>
      <c r="I14" s="15">
        <f>D14</f>
        <v>2.5000000000000001E-3</v>
      </c>
      <c r="J14" s="15">
        <f>E14</f>
        <v>8.0000000000000002E-3</v>
      </c>
      <c r="K14" s="15">
        <f>O7</f>
        <v>1.8679140068700261E-2</v>
      </c>
      <c r="L14">
        <f>IF($G14="s-curve",$E14+($F14-$E14)*$U$2/(1+EXP($U$3*(COUNT($I$9:L$9)+$U$4))),TREND($E14:$F14,$E$9:$F$9,L$9))</f>
        <v>2.0151128112044503E-2</v>
      </c>
      <c r="M14">
        <f>IF($G14="s-curve",$E14+($F14-$E14)*$U$2/(1+EXP($U$3*(COUNT($I$9:M$9)+$U$4))),TREND($E14:$F14,$E$9:$F$9,M$9))</f>
        <v>2.6021242730178792E-2</v>
      </c>
      <c r="N14">
        <f>IF($G14="s-curve",$E14+($F14-$E14)*$U$2/(1+EXP($U$3*(COUNT($I$9:N$9)+$U$4))),TREND($E14:$F14,$E$9:$F$9,N$9))</f>
        <v>3.4401430729338323E-2</v>
      </c>
      <c r="O14" s="15">
        <v>5.1499999999999997E-2</v>
      </c>
      <c r="P14" s="15">
        <v>5.5E-2</v>
      </c>
      <c r="Q14" s="15">
        <v>7.4999999999999997E-2</v>
      </c>
      <c r="R14" s="15">
        <v>8.8999999999999996E-2</v>
      </c>
      <c r="S14" s="15">
        <v>0.11799999999999999</v>
      </c>
      <c r="T14" s="15">
        <f>X6</f>
        <v>0.15</v>
      </c>
      <c r="U14">
        <f>IF($G14="s-curve",$E14+($F14-$E14)*$U$2/(1+EXP($U$3*(COUNT($I$9:U$9)+$U$4))),TREND($E14:$F14,$E$9:$F$9,U$9))</f>
        <v>0.17702858227261439</v>
      </c>
      <c r="V14">
        <f>IF($G14="s-curve",$E14+($F14-$E14)*$U$2/(1+EXP($U$3*(COUNT($I$9:V$9)+$U$4))),TREND($E14:$F14,$E$9:$F$9,V$9))</f>
        <v>0.19652431808271453</v>
      </c>
      <c r="W14">
        <f>IF($G14="s-curve",$E14+($F14-$E14)*$U$2/(1+EXP($U$3*(COUNT($I$9:W$9)+$U$4))),TREND($E14:$F14,$E$9:$F$9,W$9))</f>
        <v>0.21198289652972047</v>
      </c>
      <c r="X14">
        <f>IF($G14="s-curve",$E14+($F14-$E14)*$U$2/(1+EXP($U$3*(COUNT($I$9:X$9)+$U$4))),TREND($E14:$F14,$E$9:$F$9,X$9))</f>
        <v>0.22359856927066168</v>
      </c>
      <c r="Y14">
        <f>IF($G14="s-curve",$E14+($F14-$E14)*$U$2/(1+EXP($U$3*(COUNT($I$9:Y$9)+$U$4))),TREND($E14:$F14,$E$9:$F$9,Y$9))</f>
        <v>0.2319787572698212</v>
      </c>
      <c r="Z14">
        <f>IF($G14="s-curve",$E14+($F14-$E14)*$U$2/(1+EXP($U$3*(COUNT($I$9:Z$9)+$U$4))),TREND($E14:$F14,$E$9:$F$9,Z$9))</f>
        <v>0.23784887188795553</v>
      </c>
      <c r="AA14">
        <f>IF($G14="s-curve",$E14+($F14-$E14)*$U$2/(1+EXP($U$3*(COUNT($I$9:AA$9)+$U$4))),TREND($E14:$F14,$E$9:$F$9,AA$9))</f>
        <v>0.24187624796588125</v>
      </c>
      <c r="AB14">
        <f>IF($G14="s-curve",$E14+($F14-$E14)*$U$2/(1+EXP($U$3*(COUNT($I$9:AB$9)+$U$4))),TREND($E14:$F14,$E$9:$F$9,AB$9))</f>
        <v>0.24460014783483416</v>
      </c>
      <c r="AC14">
        <f>IF($G14="s-curve",$E14+($F14-$E14)*$U$2/(1+EXP($U$3*(COUNT($I$9:AC$9)+$U$4))),TREND($E14:$F14,$E$9:$F$9,AC$9))</f>
        <v>0.24642468433022793</v>
      </c>
      <c r="AD14">
        <f>IF($G14="s-curve",$E14+($F14-$E14)*$U$2/(1+EXP($U$3*(COUNT($I$9:AD$9)+$U$4))),TREND($E14:$F14,$E$9:$F$9,AD$9))</f>
        <v>0.2476388869188586</v>
      </c>
      <c r="AE14">
        <f>IF($G14="s-curve",$E14+($F14-$E14)*$U$2/(1+EXP($U$3*(COUNT($I$9:AE$9)+$U$4))),TREND($E14:$F14,$E$9:$F$9,AE$9))</f>
        <v>0.24844342975100567</v>
      </c>
      <c r="AF14">
        <f>IF($G14="s-curve",$E14+($F14-$E14)*$U$2/(1+EXP($U$3*(COUNT($I$9:AF$9)+$U$4))),TREND($E14:$F14,$E$9:$F$9,AF$9))</f>
        <v>0.24897499940691589</v>
      </c>
      <c r="AG14">
        <f>IF($G14="s-curve",$E14+($F14-$E14)*$U$2/(1+EXP($U$3*(COUNT($I$9:AG$9)+$U$4))),TREND($E14:$F14,$E$9:$F$9,AG$9))</f>
        <v>0.24932554691499179</v>
      </c>
      <c r="AH14">
        <f>IF($G14="s-curve",$E14+($F14-$E14)*$U$2/(1+EXP($U$3*(COUNT($I$9:AH$9)+$U$4))),TREND($E14:$F14,$E$9:$F$9,AH$9))</f>
        <v>0.24955642877591674</v>
      </c>
      <c r="AI14">
        <f>IF($G14="s-curve",$E14+($F14-$E14)*$U$2/(1+EXP($U$3*(COUNT($I$9:AI$9)+$U$4))),TREND($E14:$F14,$E$9:$F$9,AI$9))</f>
        <v>0.24970836961542547</v>
      </c>
      <c r="AJ14">
        <f>IF($G14="s-curve",$E14+($F14-$E14)*$U$2/(1+EXP($U$3*(COUNT($I$9:AJ$9)+$U$4))),TREND($E14:$F14,$E$9:$F$9,AJ$9))</f>
        <v>0.24980830595850836</v>
      </c>
      <c r="AK14">
        <f>IF($G14="s-curve",$E14+($F14-$E14)*$U$2/(1+EXP($U$3*(COUNT($I$9:AK$9)+$U$4))),TREND($E14:$F14,$E$9:$F$9,AK$9))</f>
        <v>0.24987401381406515</v>
      </c>
      <c r="AL14">
        <f>IF($G14="s-curve",$E14+($F14-$E14)*$U$2/(1+EXP($U$3*(COUNT($I$9:AL$9)+$U$4))),TREND($E14:$F14,$E$9:$F$9,AL$9))</f>
        <v>0.24991720639498693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0.15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0.15</v>
      </c>
      <c r="J17">
        <f>IF($G17="s-curve",$E17+($F17-$E17)*$X$2/(1+EXP($X$3*(COUNT($I$9:J$9)+$X$4))),TREND($E17:$F17,$E$9:$F$9,J$9))</f>
        <v>0.17745114499368292</v>
      </c>
      <c r="K17">
        <f>IF($G17="s-curve",$E17+($F17-$E17)*$X$2/(1+EXP($X$3*(COUNT($I$9:K$9)+$X$4))),TREND($E17:$F17,$E$9:$F$9,K$9))</f>
        <v>0.19031199220093176</v>
      </c>
      <c r="L17">
        <f>IF($G17="s-curve",$E17+($F17-$E17)*$X$2/(1+EXP($X$3*(COUNT($I$9:L$9)+$X$4))),TREND($E17:$F17,$E$9:$F$9,L$9))</f>
        <v>0.20876765729184479</v>
      </c>
      <c r="M17">
        <f>IF($G17="s-curve",$E17+($F17-$E17)*$X$2/(1+EXP($X$3*(COUNT($I$9:M$9)+$X$4))),TREND($E17:$F17,$E$9:$F$9,M$9))</f>
        <v>0.23478791575173236</v>
      </c>
      <c r="N17">
        <f>IF($G17="s-curve",$E17+($F17-$E17)*$X$2/(1+EXP($X$3*(COUNT($I$9:N$9)+$X$4))),TREND($E17:$F17,$E$9:$F$9,N$9))</f>
        <v>0.27057340516541462</v>
      </c>
      <c r="O17">
        <f>IF($G17="s-curve",$E17+($F17-$E17)*$X$2/(1+EXP($X$3*(COUNT($I$9:O$9)+$X$4))),TREND($E17:$F17,$E$9:$F$9,O$9))</f>
        <v>0.31814369472520548</v>
      </c>
      <c r="P17">
        <f>IF($G17="s-curve",$E17+($F17-$E17)*$X$2/(1+EXP($X$3*(COUNT($I$9:P$9)+$X$4))),TREND($E17:$F17,$E$9:$F$9,P$9))</f>
        <v>0.37860020816449586</v>
      </c>
      <c r="Q17">
        <f>IF($G17="s-curve",$E17+($F17-$E17)*$X$2/(1+EXP($X$3*(COUNT($I$9:Q$9)+$X$4))),TREND($E17:$F17,$E$9:$F$9,Q$9))</f>
        <v>0.45119213970807381</v>
      </c>
      <c r="R17">
        <f>IF($G17="s-curve",$E17+($F17-$E17)*$X$2/(1+EXP($X$3*(COUNT($I$9:R$9)+$X$4))),TREND($E17:$F17,$E$9:$F$9,R$9))</f>
        <v>0.53264110228439376</v>
      </c>
      <c r="S17">
        <f>IF($G17="s-curve",$E17+($F17-$E17)*$X$2/(1+EXP($X$3*(COUNT($I$9:S$9)+$X$4))),TREND($E17:$F17,$E$9:$F$9,S$9))</f>
        <v>0.61735889771560626</v>
      </c>
      <c r="T17">
        <f>IF($G17="s-curve",$E17+($F17-$E17)*$X$2/(1+EXP($X$3*(COUNT($I$9:T$9)+$X$4))),TREND($E17:$F17,$E$9:$F$9,T$9))</f>
        <v>0.6988078602919261</v>
      </c>
      <c r="U17">
        <f>IF($G17="s-curve",$E17+($F17-$E17)*$X$2/(1+EXP($X$3*(COUNT($I$9:U$9)+$X$4))),TREND($E17:$F17,$E$9:$F$9,U$9))</f>
        <v>0.77139979183550411</v>
      </c>
      <c r="V17">
        <f>IF($G17="s-curve",$E17+($F17-$E17)*$X$2/(1+EXP($X$3*(COUNT($I$9:V$9)+$X$4))),TREND($E17:$F17,$E$9:$F$9,V$9))</f>
        <v>0.83185630527479459</v>
      </c>
      <c r="W17">
        <f>IF($G17="s-curve",$E17+($F17-$E17)*$X$2/(1+EXP($X$3*(COUNT($I$9:W$9)+$X$4))),TREND($E17:$F17,$E$9:$F$9,W$9))</f>
        <v>0.87942659483458541</v>
      </c>
      <c r="X17">
        <f>IF($G17="s-curve",$E17+($F17-$E17)*$X$2/(1+EXP($X$3*(COUNT($I$9:X$9)+$X$4))),TREND($E17:$F17,$E$9:$F$9,X$9))</f>
        <v>0.91521208424826761</v>
      </c>
      <c r="Y17">
        <f>IF($G17="s-curve",$E17+($F17-$E17)*$X$2/(1+EXP($X$3*(COUNT($I$9:Y$9)+$X$4))),TREND($E17:$F17,$E$9:$F$9,Y$9))</f>
        <v>0.94123234270815526</v>
      </c>
      <c r="Z17">
        <f>IF($G17="s-curve",$E17+($F17-$E17)*$X$2/(1+EXP($X$3*(COUNT($I$9:Z$9)+$X$4))),TREND($E17:$F17,$E$9:$F$9,Z$9))</f>
        <v>0.95968800779906827</v>
      </c>
      <c r="AA17">
        <f>IF($G17="s-curve",$E17+($F17-$E17)*$X$2/(1+EXP($X$3*(COUNT($I$9:AA$9)+$X$4))),TREND($E17:$F17,$E$9:$F$9,AA$9))</f>
        <v>0.97254885500631716</v>
      </c>
      <c r="AB17">
        <f>IF($G17="s-curve",$E17+($F17-$E17)*$X$2/(1+EXP($X$3*(COUNT($I$9:AB$9)+$X$4))),TREND($E17:$F17,$E$9:$F$9,AB$9))</f>
        <v>0.981400919704289</v>
      </c>
      <c r="AC17">
        <f>IF($G17="s-curve",$E17+($F17-$E17)*$X$2/(1+EXP($X$3*(COUNT($I$9:AC$9)+$X$4))),TREND($E17:$F17,$E$9:$F$9,AC$9))</f>
        <v>0.98744207306071796</v>
      </c>
      <c r="AD17">
        <f>IF($G17="s-curve",$E17+($F17-$E17)*$X$2/(1+EXP($X$3*(COUNT($I$9:AD$9)+$X$4))),TREND($E17:$F17,$E$9:$F$9,AD$9))</f>
        <v>0.99154096841313133</v>
      </c>
      <c r="AE17">
        <f>IF($G17="s-curve",$E17+($F17-$E17)*$X$2/(1+EXP($X$3*(COUNT($I$9:AE$9)+$X$4))),TREND($E17:$F17,$E$9:$F$9,AE$9))</f>
        <v>0.99431107671435792</v>
      </c>
      <c r="AF17">
        <f>IF($G17="s-curve",$E17+($F17-$E17)*$X$2/(1+EXP($X$3*(COUNT($I$9:AF$9)+$X$4))),TREND($E17:$F17,$E$9:$F$9,AF$9))</f>
        <v>0.99617816781320001</v>
      </c>
      <c r="AG17">
        <f>IF($G17="s-curve",$E17+($F17-$E17)*$X$2/(1+EXP($X$3*(COUNT($I$9:AG$9)+$X$4))),TREND($E17:$F17,$E$9:$F$9,AG$9))</f>
        <v>0.99743434612399795</v>
      </c>
      <c r="AH17">
        <f>IF($G17="s-curve",$E17+($F17-$E17)*$X$2/(1+EXP($X$3*(COUNT($I$9:AH$9)+$X$4))),TREND($E17:$F17,$E$9:$F$9,AH$9))</f>
        <v>0.99827847766930755</v>
      </c>
      <c r="AI17">
        <f>IF($G17="s-curve",$E17+($F17-$E17)*$X$2/(1+EXP($X$3*(COUNT($I$9:AI$9)+$X$4))),TREND($E17:$F17,$E$9:$F$9,AI$9))</f>
        <v>0.99884525804213542</v>
      </c>
      <c r="AJ17">
        <f>IF($G17="s-curve",$E17+($F17-$E17)*$X$2/(1+EXP($X$3*(COUNT($I$9:AJ$9)+$X$4))),TREND($E17:$F17,$E$9:$F$9,AJ$9))</f>
        <v>0.99922560648475944</v>
      </c>
      <c r="AK17">
        <f>IF($G17="s-curve",$E17+($F17-$E17)*$X$2/(1+EXP($X$3*(COUNT($I$9:AK$9)+$X$4))),TREND($E17:$F17,$E$9:$F$9,AK$9))</f>
        <v>0.99948075254448077</v>
      </c>
      <c r="AL17">
        <f>IF($G17="s-curve",$E17+($F17-$E17)*$X$2/(1+EXP($X$3*(COUNT($I$9:AL$9)+$X$4))),TREND($E17:$F17,$E$9:$F$9,AL$9))</f>
        <v>0.9996518679097619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29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0.25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3.9709092074817981E-3</v>
      </c>
      <c r="K21">
        <f>IF($G21="s-curve",$E21+($F21-$E21)*$I$2/(1+EXP($I$3*(COUNT($I$9:K$9)+$I$4))),TREND($E21:$F21,$E$9:$F$9,K$9))</f>
        <v>5.2360512521104916E-3</v>
      </c>
      <c r="L21">
        <f>IF($G21="s-curve",$E21+($F21-$E21)*$I$2/(1+EXP($I$3*(COUNT($I$9:L$9)+$I$4))),TREND($E21:$F21,$E$9:$F$9,L$9))</f>
        <v>6.9233207925054616E-3</v>
      </c>
      <c r="M21">
        <f>IF($G21="s-curve",$E21+($F21-$E21)*$I$2/(1+EXP($I$3*(COUNT($I$9:M$9)+$I$4))),TREND($E21:$F21,$E$9:$F$9,M$9))</f>
        <v>9.1643429322478421E-3</v>
      </c>
      <c r="N21">
        <f>IF($G21="s-curve",$E21+($F21-$E21)*$I$2/(1+EXP($I$3*(COUNT($I$9:N$9)+$I$4))),TREND($E21:$F21,$E$9:$F$9,N$9))</f>
        <v>1.2124676090919479E-2</v>
      </c>
      <c r="O21">
        <f>IF($G21="s-curve",$E21+($F21-$E21)*$I$2/(1+EXP($I$3*(COUNT($I$9:O$9)+$I$4))),TREND($E21:$F21,$E$9:$F$9,O$9))</f>
        <v>1.6007169244761595E-2</v>
      </c>
      <c r="P21">
        <f>IF($G21="s-curve",$E21+($F21-$E21)*$I$2/(1+EXP($I$3*(COUNT($I$9:P$9)+$I$4))),TREND($E21:$F21,$E$9:$F$9,P$9))</f>
        <v>2.1051317005956457E-2</v>
      </c>
      <c r="Q21">
        <f>IF($G21="s-curve",$E21+($F21-$E21)*$I$2/(1+EXP($I$3*(COUNT($I$9:Q$9)+$I$4))),TREND($E21:$F21,$E$9:$F$9,Q$9))</f>
        <v>2.7525048956922572E-2</v>
      </c>
      <c r="R21">
        <f>IF($G21="s-curve",$E21+($F21-$E21)*$I$2/(1+EXP($I$3*(COUNT($I$9:R$9)+$I$4))),TREND($E21:$F21,$E$9:$F$9,R$9))</f>
        <v>3.5704387563026088E-2</v>
      </c>
      <c r="S21">
        <f>IF($G21="s-curve",$E21+($F21-$E21)*$I$2/(1+EXP($I$3*(COUNT($I$9:S$9)+$I$4))),TREND($E21:$F21,$E$9:$F$9,S$9))</f>
        <v>4.5836578101168111E-2</v>
      </c>
      <c r="T21">
        <f>IF($G21="s-curve",$E21+($F21-$E21)*$I$2/(1+EXP($I$3*(COUNT($I$9:T$9)+$I$4))),TREND($E21:$F21,$E$9:$F$9,T$9))</f>
        <v>5.8085190790550939E-2</v>
      </c>
      <c r="U21">
        <f>IF($G21="s-curve",$E21+($F21-$E21)*$I$2/(1+EXP($I$3*(COUNT($I$9:U$9)+$I$4))),TREND($E21:$F21,$E$9:$F$9,U$9))</f>
        <v>7.2462800050995702E-2</v>
      </c>
      <c r="V21">
        <f>IF($G21="s-curve",$E21+($F21-$E21)*$I$2/(1+EXP($I$3*(COUNT($I$9:V$9)+$I$4))),TREND($E21:$F21,$E$9:$F$9,V$9))</f>
        <v>8.8767715128136082E-2</v>
      </c>
      <c r="W21">
        <f>IF($G21="s-curve",$E21+($F21-$E21)*$I$2/(1+EXP($I$3*(COUNT($I$9:W$9)+$I$4))),TREND($E21:$F21,$E$9:$F$9,W$9))</f>
        <v>0.10655111145046607</v>
      </c>
      <c r="X21">
        <f>IF($G21="s-curve",$E21+($F21-$E21)*$I$2/(1+EXP($I$3*(COUNT($I$9:X$9)+$I$4))),TREND($E21:$F21,$E$9:$F$9,X$9))</f>
        <v>0.12514078053821515</v>
      </c>
      <c r="Y21">
        <f>IF($G21="s-curve",$E21+($F21-$E21)*$I$2/(1+EXP($I$3*(COUNT($I$9:Y$9)+$I$4))),TREND($E21:$F21,$E$9:$F$9,Y$9))</f>
        <v>0.14373044962596424</v>
      </c>
      <c r="Z21">
        <f>IF($G21="s-curve",$E21+($F21-$E21)*$I$2/(1+EXP($I$3*(COUNT($I$9:Z$9)+$I$4))),TREND($E21:$F21,$E$9:$F$9,Z$9))</f>
        <v>0.16151384594829421</v>
      </c>
      <c r="AA21">
        <f>IF($G21="s-curve",$E21+($F21-$E21)*$I$2/(1+EXP($I$3*(COUNT($I$9:AA$9)+$I$4))),TREND($E21:$F21,$E$9:$F$9,AA$9))</f>
        <v>0.17781876102543459</v>
      </c>
      <c r="AB21">
        <f>IF($G21="s-curve",$E21+($F21-$E21)*$I$2/(1+EXP($I$3*(COUNT($I$9:AB$9)+$I$4))),TREND($E21:$F21,$E$9:$F$9,AB$9))</f>
        <v>0.19219637028587935</v>
      </c>
      <c r="AC21">
        <f>IF($G21="s-curve",$E21+($F21-$E21)*$I$2/(1+EXP($I$3*(COUNT($I$9:AC$9)+$I$4))),TREND($E21:$F21,$E$9:$F$9,AC$9))</f>
        <v>0.20444498297526217</v>
      </c>
      <c r="AD21">
        <f>IF($G21="s-curve",$E21+($F21-$E21)*$I$2/(1+EXP($I$3*(COUNT($I$9:AD$9)+$I$4))),TREND($E21:$F21,$E$9:$F$9,AD$9))</f>
        <v>0.21457717351340425</v>
      </c>
      <c r="AE21">
        <f>IF($G21="s-curve",$E21+($F21-$E21)*$I$2/(1+EXP($I$3*(COUNT($I$9:AE$9)+$I$4))),TREND($E21:$F21,$E$9:$F$9,AE$9))</f>
        <v>0.22275651211950773</v>
      </c>
      <c r="AF21">
        <f>IF($G21="s-curve",$E21+($F21-$E21)*$I$2/(1+EXP($I$3*(COUNT($I$9:AF$9)+$I$4))),TREND($E21:$F21,$E$9:$F$9,AF$9))</f>
        <v>0.22923024407047385</v>
      </c>
      <c r="AG21">
        <f>IF($G21="s-curve",$E21+($F21-$E21)*$I$2/(1+EXP($I$3*(COUNT($I$9:AG$9)+$I$4))),TREND($E21:$F21,$E$9:$F$9,AG$9))</f>
        <v>0.23427439183166873</v>
      </c>
      <c r="AH21">
        <f>IF($G21="s-curve",$E21+($F21-$E21)*$I$2/(1+EXP($I$3*(COUNT($I$9:AH$9)+$I$4))),TREND($E21:$F21,$E$9:$F$9,AH$9))</f>
        <v>0.23815688498551085</v>
      </c>
      <c r="AI21">
        <f>IF($G21="s-curve",$E21+($F21-$E21)*$I$2/(1+EXP($I$3*(COUNT($I$9:AI$9)+$I$4))),TREND($E21:$F21,$E$9:$F$9,AI$9))</f>
        <v>0.24111721814418247</v>
      </c>
      <c r="AJ21">
        <f>IF($G21="s-curve",$E21+($F21-$E21)*$I$2/(1+EXP($I$3*(COUNT($I$9:AJ$9)+$I$4))),TREND($E21:$F21,$E$9:$F$9,AJ$9))</f>
        <v>0.24335824028392483</v>
      </c>
      <c r="AK21">
        <f>IF($G21="s-curve",$E21+($F21-$E21)*$I$2/(1+EXP($I$3*(COUNT($I$9:AK$9)+$I$4))),TREND($E21:$F21,$E$9:$F$9,AK$9))</f>
        <v>0.24504550982431983</v>
      </c>
      <c r="AL21">
        <f>IF($G21="s-curve",$E21+($F21-$E21)*$I$2/(1+EXP($I$3*(COUNT($I$9:AL$9)+$I$4))),TREND($E21:$F21,$E$9:$F$9,AL$9))</f>
        <v>0.24631065186894852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2024-04-02T21:24:38Z</dcterms:modified>
</cp:coreProperties>
</file>