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C:\Users\robbie\Dropbox (Energy Innovation)\My Documents\Energy Policy Solutions\US\Models\eps-us\InputData\land\BLAPE\"/>
    </mc:Choice>
  </mc:AlternateContent>
  <xr:revisionPtr revIDLastSave="0" documentId="13_ncr:1_{1C0829E5-BC6F-4DCC-B3B8-0390EF324B1F}" xr6:coauthVersionLast="47" xr6:coauthVersionMax="47" xr10:uidLastSave="{00000000-0000-0000-0000-000000000000}"/>
  <bookViews>
    <workbookView xWindow="-120" yWindow="-120" windowWidth="57840" windowHeight="23640" xr2:uid="{00000000-000D-0000-FFFF-FFFF00000000}"/>
  </bookViews>
  <sheets>
    <sheet name="About" sheetId="1" r:id="rId1"/>
    <sheet name="Calcs" sheetId="2" r:id="rId2"/>
    <sheet name="EPA Table 6-1" sheetId="5" r:id="rId3"/>
    <sheet name="Inflation Reduction Act" sheetId="6" r:id="rId4"/>
    <sheet name="BLAPE" sheetId="3"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E4" i="2" l="1" a="1"/>
  <c r="E4" i="2" s="1"/>
  <c r="F4" i="2" a="1"/>
  <c r="F4" i="2" s="1"/>
  <c r="G4" i="2" a="1"/>
  <c r="G4" i="2"/>
  <c r="H4" i="2" a="1"/>
  <c r="H4" i="2"/>
  <c r="I4" i="2" a="1"/>
  <c r="I4" i="2" s="1"/>
  <c r="J4" i="2" a="1"/>
  <c r="J4" i="2" s="1"/>
  <c r="K4" i="2" a="1"/>
  <c r="K4" i="2"/>
  <c r="L4" i="2" a="1"/>
  <c r="L4" i="2"/>
  <c r="M4" i="2" a="1"/>
  <c r="M4" i="2" s="1"/>
  <c r="N4" i="2" a="1"/>
  <c r="N4" i="2" s="1"/>
  <c r="O4" i="2" a="1"/>
  <c r="O4" i="2"/>
  <c r="P4" i="2" a="1"/>
  <c r="P4" i="2"/>
  <c r="Q4" i="2" a="1"/>
  <c r="Q4" i="2" s="1"/>
  <c r="R4" i="2" a="1"/>
  <c r="R4" i="2" s="1"/>
  <c r="S4" i="2" a="1"/>
  <c r="S4" i="2"/>
  <c r="T4" i="2" a="1"/>
  <c r="T4" i="2"/>
  <c r="U4" i="2" a="1"/>
  <c r="U4" i="2" s="1"/>
  <c r="V4" i="2" a="1"/>
  <c r="V4" i="2" s="1"/>
  <c r="W4" i="2" a="1"/>
  <c r="W4" i="2"/>
  <c r="X4" i="2" a="1"/>
  <c r="X4" i="2"/>
  <c r="Y4" i="2" a="1"/>
  <c r="Y4" i="2" s="1"/>
  <c r="Z4" i="2" a="1"/>
  <c r="Z4" i="2" s="1"/>
  <c r="AA4" i="2" a="1"/>
  <c r="AA4" i="2"/>
  <c r="AB4" i="2" a="1"/>
  <c r="AB4" i="2"/>
  <c r="AC4" i="2" a="1"/>
  <c r="AC4" i="2" s="1"/>
  <c r="AD4" i="2" a="1"/>
  <c r="AD4" i="2" s="1"/>
  <c r="AE4" i="2" a="1"/>
  <c r="AE4" i="2"/>
  <c r="AF4" i="2" a="1"/>
  <c r="AF4" i="2"/>
  <c r="E5" i="2" a="1"/>
  <c r="E5" i="2" s="1"/>
  <c r="F5" i="2" a="1"/>
  <c r="F5" i="2" s="1"/>
  <c r="G5" i="2" a="1"/>
  <c r="G5" i="2"/>
  <c r="H5" i="2" a="1"/>
  <c r="H5" i="2"/>
  <c r="I5" i="2" a="1"/>
  <c r="I5" i="2" s="1"/>
  <c r="J5" i="2" a="1"/>
  <c r="J5" i="2" s="1"/>
  <c r="K5" i="2" a="1"/>
  <c r="K5" i="2"/>
  <c r="L5" i="2" a="1"/>
  <c r="L5" i="2"/>
  <c r="M5" i="2" a="1"/>
  <c r="M5" i="2" s="1"/>
  <c r="N5" i="2" a="1"/>
  <c r="N5" i="2" s="1"/>
  <c r="O5" i="2" a="1"/>
  <c r="O5" i="2"/>
  <c r="P5" i="2" a="1"/>
  <c r="P5" i="2"/>
  <c r="Q5" i="2" a="1"/>
  <c r="Q5" i="2" s="1"/>
  <c r="R5" i="2" a="1"/>
  <c r="R5" i="2" s="1"/>
  <c r="S5" i="2" a="1"/>
  <c r="S5" i="2"/>
  <c r="T5" i="2" a="1"/>
  <c r="T5" i="2"/>
  <c r="U5" i="2" a="1"/>
  <c r="U5" i="2" s="1"/>
  <c r="V5" i="2" a="1"/>
  <c r="V5" i="2" s="1"/>
  <c r="W5" i="2" a="1"/>
  <c r="W5" i="2"/>
  <c r="X5" i="2" a="1"/>
  <c r="X5" i="2"/>
  <c r="Y5" i="2" a="1"/>
  <c r="Y5" i="2" s="1"/>
  <c r="Z5" i="2" a="1"/>
  <c r="Z5" i="2" s="1"/>
  <c r="AA5" i="2" a="1"/>
  <c r="AA5" i="2"/>
  <c r="AB5" i="2" a="1"/>
  <c r="AB5" i="2"/>
  <c r="AC5" i="2" a="1"/>
  <c r="AC5" i="2" s="1"/>
  <c r="AD5" i="2" a="1"/>
  <c r="AD5" i="2" s="1"/>
  <c r="AE5" i="2" a="1"/>
  <c r="AE5" i="2"/>
  <c r="AF5" i="2" a="1"/>
  <c r="AF5" i="2"/>
  <c r="E6" i="2" a="1"/>
  <c r="E6" i="2" s="1"/>
  <c r="F6" i="2" a="1"/>
  <c r="F6" i="2" s="1"/>
  <c r="G6" i="2" a="1"/>
  <c r="G6" i="2"/>
  <c r="H6" i="2" a="1"/>
  <c r="H6" i="2"/>
  <c r="I6" i="2" a="1"/>
  <c r="I6" i="2" s="1"/>
  <c r="J6" i="2" a="1"/>
  <c r="J6" i="2" s="1"/>
  <c r="K6" i="2" a="1"/>
  <c r="K6" i="2"/>
  <c r="L6" i="2" a="1"/>
  <c r="L6" i="2"/>
  <c r="M6" i="2" a="1"/>
  <c r="M6" i="2" s="1"/>
  <c r="N6" i="2" a="1"/>
  <c r="N6" i="2" s="1"/>
  <c r="O6" i="2" a="1"/>
  <c r="O6" i="2"/>
  <c r="P6" i="2" a="1"/>
  <c r="P6" i="2"/>
  <c r="Q6" i="2" a="1"/>
  <c r="Q6" i="2" s="1"/>
  <c r="R6" i="2" a="1"/>
  <c r="R6" i="2" s="1"/>
  <c r="S6" i="2" a="1"/>
  <c r="S6" i="2"/>
  <c r="T6" i="2" a="1"/>
  <c r="T6" i="2"/>
  <c r="U6" i="2" a="1"/>
  <c r="U6" i="2" s="1"/>
  <c r="V6" i="2" a="1"/>
  <c r="V6" i="2" s="1"/>
  <c r="W6" i="2" a="1"/>
  <c r="W6" i="2"/>
  <c r="X6" i="2" a="1"/>
  <c r="X6" i="2"/>
  <c r="Y6" i="2" a="1"/>
  <c r="Y6" i="2" s="1"/>
  <c r="Z6" i="2" a="1"/>
  <c r="Z6" i="2" s="1"/>
  <c r="AA6" i="2" a="1"/>
  <c r="AA6" i="2"/>
  <c r="AB6" i="2" a="1"/>
  <c r="AB6" i="2" s="1"/>
  <c r="AC6" i="2" a="1"/>
  <c r="AC6" i="2" s="1"/>
  <c r="AD6" i="2" a="1"/>
  <c r="AD6" i="2" s="1"/>
  <c r="AE6" i="2" a="1"/>
  <c r="AE6" i="2"/>
  <c r="AF6" i="2" a="1"/>
  <c r="AF6" i="2" s="1"/>
  <c r="D5" i="2" a="1"/>
  <c r="D5" i="2" s="1"/>
  <c r="D6" i="2" a="1"/>
  <c r="D6" i="2" s="1"/>
  <c r="D4" i="2" a="1"/>
  <c r="D4" i="2" s="1"/>
  <c r="AG13" i="2"/>
  <c r="AG14" i="2"/>
  <c r="AG15" i="2"/>
  <c r="C4" i="2"/>
  <c r="C5" i="2"/>
  <c r="C6" i="2"/>
  <c r="B77" i="6"/>
  <c r="B60" i="6" l="1"/>
  <c r="B43" i="6"/>
  <c r="B76" i="6" s="1"/>
  <c r="B42" i="6"/>
  <c r="B59" i="6" s="1"/>
  <c r="D22" i="6"/>
  <c r="E22" i="6" s="1"/>
  <c r="F22" i="6" s="1"/>
  <c r="G22" i="6" s="1"/>
  <c r="H22" i="6" s="1"/>
  <c r="I22" i="6" s="1"/>
  <c r="J22" i="6" s="1"/>
  <c r="K22" i="6" s="1"/>
  <c r="L22" i="6" s="1"/>
  <c r="C8" i="6"/>
  <c r="D8" i="6" s="1"/>
  <c r="C7" i="6"/>
  <c r="D7" i="6" s="1"/>
  <c r="B18" i="6" l="1"/>
  <c r="B6" i="2" l="1"/>
  <c r="B12" i="3" s="1"/>
  <c r="B5" i="2"/>
  <c r="B11" i="3" s="1"/>
  <c r="B4" i="2"/>
  <c r="B2" i="3" s="1"/>
  <c r="E2" i="3"/>
  <c r="B13" i="2"/>
  <c r="I2" i="3" s="1"/>
  <c r="C13" i="2"/>
  <c r="D13"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B14" i="2"/>
  <c r="L11" i="3" s="1"/>
  <c r="C14" i="2"/>
  <c r="R11" i="3" s="1"/>
  <c r="D14" i="2"/>
  <c r="H11" i="3" s="1"/>
  <c r="E14" i="2"/>
  <c r="F14" i="2"/>
  <c r="G14" i="2"/>
  <c r="H14" i="2"/>
  <c r="I14" i="2"/>
  <c r="J14" i="2"/>
  <c r="K14" i="2"/>
  <c r="L14" i="2"/>
  <c r="M14" i="2"/>
  <c r="N14" i="2"/>
  <c r="O14" i="2"/>
  <c r="P14" i="2"/>
  <c r="Q14" i="2"/>
  <c r="R14" i="2"/>
  <c r="S14" i="2"/>
  <c r="T14" i="2"/>
  <c r="U14" i="2"/>
  <c r="V14" i="2"/>
  <c r="W14" i="2"/>
  <c r="X14" i="2"/>
  <c r="Y14" i="2"/>
  <c r="Z14" i="2"/>
  <c r="AA14" i="2"/>
  <c r="AB14" i="2"/>
  <c r="AC14" i="2"/>
  <c r="AD14" i="2"/>
  <c r="AE14" i="2"/>
  <c r="B15" i="2"/>
  <c r="O12" i="3" s="1"/>
  <c r="C15" i="2"/>
  <c r="D15" i="2"/>
  <c r="E15" i="2"/>
  <c r="E12" i="3" s="1"/>
  <c r="F15" i="2"/>
  <c r="K12" i="3" s="1"/>
  <c r="G15" i="2"/>
  <c r="H15" i="2"/>
  <c r="I15" i="2"/>
  <c r="J15" i="2"/>
  <c r="K15" i="2"/>
  <c r="L15" i="2"/>
  <c r="M15" i="2"/>
  <c r="N15" i="2"/>
  <c r="O15" i="2"/>
  <c r="P15" i="2"/>
  <c r="Q15" i="2"/>
  <c r="R15" i="2"/>
  <c r="S15" i="2"/>
  <c r="T15" i="2"/>
  <c r="U15" i="2"/>
  <c r="V15" i="2"/>
  <c r="W15" i="2"/>
  <c r="X15" i="2"/>
  <c r="Y15" i="2"/>
  <c r="Z15" i="2"/>
  <c r="AA15" i="2"/>
  <c r="AB15" i="2"/>
  <c r="AC15" i="2"/>
  <c r="AD15" i="2"/>
  <c r="AE15" i="2"/>
  <c r="AF15" i="2"/>
  <c r="AF14" i="2"/>
  <c r="AF13" i="2"/>
  <c r="J12" i="3" l="1"/>
  <c r="M11" i="3"/>
  <c r="C11" i="3"/>
  <c r="Z12" i="3"/>
  <c r="T12" i="3"/>
  <c r="N12" i="3"/>
  <c r="I12" i="3"/>
  <c r="D12" i="3"/>
  <c r="AA11" i="3"/>
  <c r="V11" i="3"/>
  <c r="Q11" i="3"/>
  <c r="K11" i="3"/>
  <c r="F11" i="3"/>
  <c r="AD2" i="3"/>
  <c r="X2" i="3"/>
  <c r="S2" i="3"/>
  <c r="N2" i="3"/>
  <c r="H2" i="3"/>
  <c r="X11" i="3"/>
  <c r="AB12" i="3"/>
  <c r="AC11" i="3"/>
  <c r="G11" i="3"/>
  <c r="Y12" i="3"/>
  <c r="S12" i="3"/>
  <c r="AF11" i="3"/>
  <c r="P11" i="3"/>
  <c r="AC2" i="3"/>
  <c r="M2" i="3"/>
  <c r="C2" i="3"/>
  <c r="W11" i="3"/>
  <c r="AE2" i="3"/>
  <c r="AE12" i="3"/>
  <c r="M12" i="3"/>
  <c r="AE11" i="3"/>
  <c r="U11" i="3"/>
  <c r="J11" i="3"/>
  <c r="E11" i="3"/>
  <c r="AB2" i="3"/>
  <c r="W2" i="3"/>
  <c r="R2" i="3"/>
  <c r="L2" i="3"/>
  <c r="G2" i="3"/>
  <c r="V12" i="3"/>
  <c r="P12" i="3"/>
  <c r="T2" i="3"/>
  <c r="AF12" i="3"/>
  <c r="R12" i="3"/>
  <c r="H12" i="3"/>
  <c r="Z11" i="3"/>
  <c r="O11" i="3"/>
  <c r="AD12" i="3"/>
  <c r="X12" i="3"/>
  <c r="G12" i="3"/>
  <c r="T11" i="3"/>
  <c r="D11" i="3"/>
  <c r="Q2" i="3"/>
  <c r="U2" i="3"/>
  <c r="U12" i="3"/>
  <c r="Z2" i="3"/>
  <c r="AC12" i="3"/>
  <c r="W12" i="3"/>
  <c r="Q12" i="3"/>
  <c r="L12" i="3"/>
  <c r="F12" i="3"/>
  <c r="AD11" i="3"/>
  <c r="Y11" i="3"/>
  <c r="S11" i="3"/>
  <c r="N11" i="3"/>
  <c r="I11" i="3"/>
  <c r="AF2" i="3"/>
  <c r="AA2" i="3"/>
  <c r="V2" i="3"/>
  <c r="P2" i="3"/>
  <c r="K2" i="3"/>
  <c r="F2" i="3"/>
  <c r="D2" i="3"/>
  <c r="O2" i="3"/>
  <c r="J2" i="3"/>
  <c r="C12" i="3"/>
  <c r="AA12" i="3"/>
  <c r="AB11" i="3"/>
  <c r="Y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<sst xmlns="http://schemas.openxmlformats.org/spreadsheetml/2006/main" count="167" uniqueCount="133">
  <si>
    <t>Source:</t>
  </si>
  <si>
    <t>Excerpt from Table 3:</t>
  </si>
  <si>
    <t>Emissions (Tg CO2e)</t>
  </si>
  <si>
    <t>We assume that all of the sequestered CO2e in the Land Use and Forestry sector is in the form of</t>
  </si>
  <si>
    <t>CO2, not other GHGs.</t>
  </si>
  <si>
    <t>Notes</t>
  </si>
  <si>
    <t>BLAPE BAU LULUCF Anthropogenic Pollutant Emissions</t>
  </si>
  <si>
    <t>F gases (g CO2e)</t>
  </si>
  <si>
    <t>CO2 (g)</t>
  </si>
  <si>
    <t>VOCs (g)</t>
  </si>
  <si>
    <t>CO (g)</t>
  </si>
  <si>
    <t>NOx (g)</t>
  </si>
  <si>
    <t>PM10 (g)</t>
  </si>
  <si>
    <t>PM25 (g)</t>
  </si>
  <si>
    <t>SOx (g)</t>
  </si>
  <si>
    <t>BC (g)</t>
  </si>
  <si>
    <t>OC (g)</t>
  </si>
  <si>
    <t>CH4 (g)</t>
  </si>
  <si>
    <t>N2O (g)</t>
  </si>
  <si>
    <t>CO2</t>
  </si>
  <si>
    <t>CH4</t>
  </si>
  <si>
    <t>N2O</t>
  </si>
  <si>
    <t>EPS</t>
  </si>
  <si>
    <t>Start Year Forecast</t>
  </si>
  <si>
    <t>US EPA</t>
  </si>
  <si>
    <t>Table 6-1:  Emissions and Removals (Net Flux) from Land Use, Land-Use Change, and Forestry (MMT CO2 Eq.)</t>
  </si>
  <si>
    <t>Land-Use Category</t>
  </si>
  <si>
    <t>Forest Land Remaining Forest Land</t>
  </si>
  <si>
    <t>Changes in Forest Carbon Stocksa</t>
  </si>
  <si>
    <t>Non-CO2 Emissions from Forest Firesb</t>
  </si>
  <si>
    <t>N2O Emissions from Forest Soilsc</t>
  </si>
  <si>
    <t>Non-CO2 Emissions from Drained Organic Soilsd</t>
  </si>
  <si>
    <t>Land Converted to Forest Land</t>
  </si>
  <si>
    <t>Changes in Forest Carbon Stockse</t>
  </si>
  <si>
    <t>Cropland Remaining Cropland</t>
  </si>
  <si>
    <t>Changes in Mineral and Organic Soil Carbon Stocks</t>
  </si>
  <si>
    <t>Land Converted to Cropland</t>
  </si>
  <si>
    <t>Changes in all Ecosystem Carbon Stocksf</t>
  </si>
  <si>
    <t>Grassland Remaining Grassland</t>
  </si>
  <si>
    <t>Non-CO2 Emissions from Grassland Firesg</t>
  </si>
  <si>
    <t>Land Converted to Grassland</t>
  </si>
  <si>
    <t>Wetlands Remaining Wetlands</t>
  </si>
  <si>
    <t>Changes in Organic Soil Carbon Stocks in Peatlands</t>
  </si>
  <si>
    <t>Non-CO2 Emissions from Peatlands Remaining Peatlands</t>
  </si>
  <si>
    <t>Changes in Biomass, DOM, and Soil Carbon Stocks in Coastal Wetlands</t>
  </si>
  <si>
    <t>CH4 Emissions from Coastal Wetlands Remaining Coastal Wetlands</t>
  </si>
  <si>
    <t>N2O Emissions from Coastal Wetlands Remaining Coastal Wetlands</t>
  </si>
  <si>
    <t>CH4 Emissions from Flooded Land Remaining Flooded Land</t>
  </si>
  <si>
    <t>Land Converted to Wetlands</t>
  </si>
  <si>
    <t>Changes in Biomass, DOM, and Soil Carbon Stocks in Land Converted to Coastal Wetlands</t>
  </si>
  <si>
    <t>CH4 Emissions from Land Converted to Coastal Wetlands</t>
  </si>
  <si>
    <t>Changes in Land Converted to Flooded Land</t>
  </si>
  <si>
    <t>CH4 Emissions from Land Converted to Flooded Land</t>
  </si>
  <si>
    <t>Settlements Remaining Settlements</t>
  </si>
  <si>
    <t>Changes in Organic Soil Carbon Stocks</t>
  </si>
  <si>
    <t>Changes in Settlement Tree Carbon Stocks</t>
  </si>
  <si>
    <t>N2O Emissions from Settlement Soilsh</t>
  </si>
  <si>
    <t>Changes in Yard Trimming and Food Scrap Carbon Stocks in Landfills</t>
  </si>
  <si>
    <t>Land Converted to Settlements</t>
  </si>
  <si>
    <t>LULUCF Emissionsi</t>
  </si>
  <si>
    <t>LULUCF Carbon Stock Changej</t>
  </si>
  <si>
    <t>LULUCF Sector Net Totalk</t>
  </si>
  <si>
    <t>+ Absolute value does not exceed 0.05 MMT CO2 Eq.</t>
  </si>
  <si>
    <t>a Includes the net changes to carbon stocks stored in all forest ecosystem pools (estimates include C stock changes from drained organic soils from both Forest Land Remaining Forest Land and Land Converted to Forest Land) and harvested wood products.</t>
  </si>
  <si>
    <t>b Estimates include CH4 and N2O emissions from fires on both Forest Land Remaining Forest Land and Land Converted to Forest Land.</t>
  </si>
  <si>
    <t>c Estimates include N2O emissions from N fertilizer additions on both Forest Land Remaining Forest Land and Land Converted to Forest Land.</t>
  </si>
  <si>
    <t>d Estimates include CH4 and N2O emissions from drained organic soils on both Forest Land Remaining Forest Land and Land Converted to Forest Land. Carbon stock changes from drained organic soils are included with the Forest Land Remaining Forest Land forest ecosystem pools.</t>
  </si>
  <si>
    <t>e Includes the net changes to carbon stocks stored in all forest ecosystem pools.</t>
  </si>
  <si>
    <t>g Estimates include CH4 and N2O emissions from fires on both Grassland Remaining Grassland and Land Converted to Grassland.</t>
  </si>
  <si>
    <t>h Estimates include N2O emissions from N fertilizer additions on both Settlements Remaining Settlements and Land Converted to Settlements because it is not possible to separate the activity data at this time.</t>
  </si>
  <si>
    <t>Notes: Totals may not sum due to independent rounding. Parentheses indicate net sequestration.</t>
  </si>
  <si>
    <t>Land Use and Forestry (CO2)</t>
  </si>
  <si>
    <t>Land Use and Forestry (CH4)</t>
  </si>
  <si>
    <t>Land Use and Forestry (N2O)</t>
  </si>
  <si>
    <t>We project the 1990-2020 trend forward to 2050.</t>
  </si>
  <si>
    <t>CH4 GWP</t>
  </si>
  <si>
    <t>N2O GWP</t>
  </si>
  <si>
    <t>Methodology:</t>
  </si>
  <si>
    <t>Policy Settings:</t>
  </si>
  <si>
    <t>Low</t>
  </si>
  <si>
    <t>Moderate</t>
  </si>
  <si>
    <t>High</t>
  </si>
  <si>
    <t>Forest Management</t>
  </si>
  <si>
    <t>Afforestation and Reforestation</t>
  </si>
  <si>
    <t>*found through calibration</t>
  </si>
  <si>
    <t>Implementation Schedule, Afforestation and Reforestation, Avoided Deforestation</t>
  </si>
  <si>
    <t>Implementation Schedule, Forest Management</t>
  </si>
  <si>
    <t>Government Subsidy (millions)</t>
  </si>
  <si>
    <t>Subsidy Implementation Schedule</t>
  </si>
  <si>
    <t>Calculations:</t>
  </si>
  <si>
    <t>Forestry Funding in Inflation Reduction Act of 2022 (Billion USD)</t>
  </si>
  <si>
    <t>hazardous fuels reduction</t>
  </si>
  <si>
    <t>N/A</t>
  </si>
  <si>
    <t>vegetation management</t>
  </si>
  <si>
    <t>environmental reviews</t>
  </si>
  <si>
    <t>protection of old-growth forests</t>
  </si>
  <si>
    <t>forest management</t>
  </si>
  <si>
    <t>competitive grants for climate mitigation</t>
  </si>
  <si>
    <t>wood innovation grant program</t>
  </si>
  <si>
    <t>tree planting</t>
  </si>
  <si>
    <t>afforestation and reforestation</t>
  </si>
  <si>
    <t>admin costs</t>
  </si>
  <si>
    <t>Forest Management Only</t>
  </si>
  <si>
    <t>Time (Time)</t>
  </si>
  <si>
    <t>Target</t>
  </si>
  <si>
    <t>Total spending in EPS (2012 USD)</t>
  </si>
  <si>
    <t>Calibrated Value Used</t>
  </si>
  <si>
    <t>Afforestation and Reforestation Only</t>
  </si>
  <si>
    <t xml:space="preserve">We sum IRA forestry funding that aligns with the scope of the Energy Policy Simulator's LULUCF sector, then assign it to either the model's 'forest management' or 'afforestation and reforestation' levers. We then find the policy setting that matches total government spend over the period of 2023-2031. For Section 23001, we only include the protection of old-growth forests funding and exclude hazardous fuels reduction and vegetation management, which are outside the scope of the model.
The EPS assumes forest management practices need to be consistently implemented in every year in order to maintain emissions reductions. To be conservative, we phase out forest management practices incentivized by the IRA over a period of 4 years rather than assume permanent reductions. </t>
  </si>
  <si>
    <t>2022 to 2012 USD</t>
  </si>
  <si>
    <t>Total Target Spend by EPS Policy</t>
  </si>
  <si>
    <t>Settings Calibrated by Enabling Policy in EPS</t>
  </si>
  <si>
    <t>Change in Forest Expenses by Entity[government] : MostRecentRun</t>
  </si>
  <si>
    <t>Change in Forest Expenses by Entity[nonenergy industries] : MostRecentRun</t>
  </si>
  <si>
    <t>Change in Forest Expenses by Entity[labor and consumers] : MostRecentRun</t>
  </si>
  <si>
    <t>Change in Forest Expenses by Entity[foreign entities] : MostRecentRun</t>
  </si>
  <si>
    <t>Change in Forest Expenses by Entity[electricity suppliers] : MostRecentRun</t>
  </si>
  <si>
    <t>Change in Forest Expenses by Entity[coal suppliers] : MostRecentRun</t>
  </si>
  <si>
    <t>Change in Forest Expenses by Entity[natural gas and petroleum suppliers] : MostRecentRun</t>
  </si>
  <si>
    <t>Change in Forest Expenses by Entity[biomass and biofuel suppliers] : MostRecentRun</t>
  </si>
  <si>
    <t>Change in Forest Expenses by Entity[other energy suppliers] : MostRecentRun</t>
  </si>
  <si>
    <t>Change in CO2 Emissions with Both Policies Enabled</t>
  </si>
  <si>
    <t>Change in LULUCF Emissions[CO2] : MostRecentRun</t>
  </si>
  <si>
    <t>We also adjust BAU LULUCF emissions by our calculated forestry impacts</t>
  </si>
  <si>
    <t>of the Inflation Reduction Act (see tab for explanation of methodology).</t>
  </si>
  <si>
    <t>f Includes changes in mineral and organic soil carbon stocks for all land-use conversions to cropland, grassland, and settlements. Also includes aboveground/belowground biomass, dead wood, and litter carbon stock changes for conversion of forest land to cropland, grassland, and settlements.</t>
  </si>
  <si>
    <t xml:space="preserve">i LULUCF emissions include the CH4 and N2O emissions reported for Peatlands Remaining Peatlands, Forest Fires, Drained Organic Soils, Grassland Fires, and Coastal Wetlands Remaining Coastal Wetlands; CH4 emissions from Land Converted to Coastal Wetlands, Flooded Land Remaining Flooded Land, and Land Converted to Flooded Land; and N2O emissions from forest soils and settlement soils. </t>
  </si>
  <si>
    <t>j LULUCF Carbon Stock Change includes any C stock gains and losses from all land use and land-use conversion categories.</t>
  </si>
  <si>
    <t>k The LULUCF Sector Net Total is the net sum of all LULUCF CH4 and N2O emissions to the atmosphere plus LULUCF net carbon stock changes in units of MMT CO2 Eq.</t>
  </si>
  <si>
    <t>Inventory of US Greenhouse Gas Emissions Emissions and Sinks</t>
  </si>
  <si>
    <t>https://www.epa.gov/system/files/documents/2023-04/US-GHG-Inventory-2023-Main-Text.pdf</t>
  </si>
  <si>
    <t>Table 6-1</t>
  </si>
  <si>
    <t>g pollutant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</si>
</sst>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CFE2F3"/>
        <bgColor rgb="FFCFE2F3"/>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3" fillId="0" borderId="0" applyFont="0" applyFill="0" applyBorder="0" applyAlignment="0" applyProtection="0"/>
  </cellStyleXfs>
  <cellXfs count="23">
    <xf numFmtId="0" fontId="0" fillId="0" borderId="0" xfId="0"/>
    <xf numFmtId="0" fontId="1" fillId="0" borderId="0" xfId="0" applyFont="1"/>
    <xf numFmtId="0" fontId="2" fillId="0" borderId="0" xfId="1"/>
    <xf numFmtId="11" fontId="0" fillId="0" borderId="0" xfId="0" applyNumberFormat="1"/>
    <xf numFmtId="0" fontId="0" fillId="0" borderId="0" xfId="0" applyAlignment="1">
      <alignment horizontal="left"/>
    </xf>
    <xf numFmtId="1" fontId="0" fillId="0" borderId="0" xfId="0" applyNumberFormat="1"/>
    <xf numFmtId="0" fontId="0" fillId="2" borderId="0" xfId="0" applyFill="1"/>
    <xf numFmtId="0" fontId="1" fillId="2" borderId="0" xfId="0" applyFont="1" applyFill="1"/>
    <xf numFmtId="0" fontId="4" fillId="3" borderId="0" xfId="0" applyFont="1" applyFill="1"/>
    <xf numFmtId="0" fontId="5" fillId="3" borderId="0" xfId="0" applyFont="1" applyFill="1" applyAlignment="1">
      <alignment horizontal="right"/>
    </xf>
    <xf numFmtId="0" fontId="4" fillId="0" borderId="0" xfId="0" applyFont="1" applyAlignment="1">
      <alignment horizontal="right"/>
    </xf>
    <xf numFmtId="0" fontId="6" fillId="0" borderId="0" xfId="0" applyFont="1" applyAlignment="1">
      <alignment wrapText="1"/>
    </xf>
    <xf numFmtId="0" fontId="6" fillId="0" borderId="0" xfId="0" applyFont="1"/>
    <xf numFmtId="0" fontId="7" fillId="0" borderId="0" xfId="0" applyFont="1"/>
    <xf numFmtId="0" fontId="5" fillId="0" borderId="0" xfId="0" applyFont="1" applyAlignment="1">
      <alignment horizontal="right"/>
    </xf>
    <xf numFmtId="0" fontId="4" fillId="0" borderId="0" xfId="0" applyFont="1"/>
    <xf numFmtId="4" fontId="5" fillId="0" borderId="0" xfId="0" applyNumberFormat="1" applyFont="1" applyAlignment="1">
      <alignment horizontal="right"/>
    </xf>
    <xf numFmtId="0" fontId="5" fillId="0" borderId="0" xfId="0" applyFont="1"/>
    <xf numFmtId="10" fontId="5" fillId="0" borderId="0" xfId="0" applyNumberFormat="1" applyFont="1"/>
    <xf numFmtId="4" fontId="6" fillId="0" borderId="0" xfId="0" applyNumberFormat="1" applyFont="1"/>
    <xf numFmtId="11" fontId="6" fillId="0" borderId="0" xfId="0" applyNumberFormat="1" applyFont="1"/>
    <xf numFmtId="9" fontId="6" fillId="0" borderId="0" xfId="2" applyFont="1"/>
    <xf numFmtId="164" fontId="6" fillId="0" borderId="0" xfId="2" applyNumberFormat="1" applyFo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numRef>
              <c:f>Calcs!$B$12:$AF$12</c:f>
              <c:numCache>
                <c:formatCode>General</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Calcs!$B$13:$AF$13</c:f>
              <c:numCache>
                <c:formatCode>General</c:formatCode>
                <c:ptCount val="31"/>
                <c:pt idx="0">
                  <c:v>-938.9</c:v>
                </c:pt>
                <c:pt idx="1">
                  <c:v>-944.4</c:v>
                </c:pt>
                <c:pt idx="2">
                  <c:v>-936.8</c:v>
                </c:pt>
                <c:pt idx="3">
                  <c:v>-917.6</c:v>
                </c:pt>
                <c:pt idx="4">
                  <c:v>-931.8</c:v>
                </c:pt>
                <c:pt idx="5">
                  <c:v>-902.8</c:v>
                </c:pt>
                <c:pt idx="6">
                  <c:v>-923.5</c:v>
                </c:pt>
                <c:pt idx="7">
                  <c:v>-903.4</c:v>
                </c:pt>
                <c:pt idx="8">
                  <c:v>-904.8</c:v>
                </c:pt>
                <c:pt idx="9">
                  <c:v>-900.5</c:v>
                </c:pt>
                <c:pt idx="10">
                  <c:v>-902</c:v>
                </c:pt>
                <c:pt idx="11">
                  <c:v>-899.9</c:v>
                </c:pt>
                <c:pt idx="12">
                  <c:v>-867.1</c:v>
                </c:pt>
                <c:pt idx="13">
                  <c:v>-891.4</c:v>
                </c:pt>
                <c:pt idx="14">
                  <c:v>-791.3</c:v>
                </c:pt>
                <c:pt idx="15">
                  <c:v>-853.5</c:v>
                </c:pt>
                <c:pt idx="16">
                  <c:v>-882.6</c:v>
                </c:pt>
                <c:pt idx="17">
                  <c:v>-843.1</c:v>
                </c:pt>
                <c:pt idx="18">
                  <c:v>-824.7</c:v>
                </c:pt>
                <c:pt idx="19">
                  <c:v>-787</c:v>
                </c:pt>
                <c:pt idx="20">
                  <c:v>-807.4</c:v>
                </c:pt>
                <c:pt idx="21">
                  <c:v>-853.8</c:v>
                </c:pt>
                <c:pt idx="22">
                  <c:v>-849.4</c:v>
                </c:pt>
                <c:pt idx="23">
                  <c:v>-813.5</c:v>
                </c:pt>
                <c:pt idx="24">
                  <c:v>-826.9</c:v>
                </c:pt>
                <c:pt idx="25">
                  <c:v>-752.2</c:v>
                </c:pt>
                <c:pt idx="26">
                  <c:v>-874.2</c:v>
                </c:pt>
                <c:pt idx="27">
                  <c:v>-842.5</c:v>
                </c:pt>
                <c:pt idx="28">
                  <c:v>-829.5</c:v>
                </c:pt>
                <c:pt idx="29">
                  <c:v>-768.2</c:v>
                </c:pt>
                <c:pt idx="30">
                  <c:v>-852.5</c:v>
                </c:pt>
              </c:numCache>
            </c:numRef>
          </c:val>
          <c:smooth val="0"/>
          <c:extLst>
            <c:ext xmlns:c16="http://schemas.microsoft.com/office/drawing/2014/chart" uri="{C3380CC4-5D6E-409C-BE32-E72D297353CC}">
              <c16:uniqueId val="{00000000-F5DD-4DDF-A09B-A5BA8DF60D82}"/>
            </c:ext>
          </c:extLst>
        </c:ser>
        <c:dLbls>
          <c:showLegendKey val="0"/>
          <c:showVal val="0"/>
          <c:showCatName val="0"/>
          <c:showSerName val="0"/>
          <c:showPercent val="0"/>
          <c:showBubbleSize val="0"/>
        </c:dLbls>
        <c:smooth val="0"/>
        <c:axId val="1293140784"/>
        <c:axId val="1293143696"/>
      </c:lineChart>
      <c:catAx>
        <c:axId val="12931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3696"/>
        <c:crosses val="autoZero"/>
        <c:auto val="1"/>
        <c:lblAlgn val="ctr"/>
        <c:lblOffset val="100"/>
        <c:noMultiLvlLbl val="0"/>
      </c:catAx>
      <c:valAx>
        <c:axId val="129314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314078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571500</xdr:colOff>
      <xdr:row>16</xdr:row>
      <xdr:rowOff>122237</xdr:rowOff>
    </xdr:from>
    <xdr:to>
      <xdr:col>10</xdr:col>
      <xdr:colOff>266700</xdr:colOff>
      <xdr:row>31</xdr:row>
      <xdr:rowOff>144462</xdr:rowOff>
    </xdr:to>
    <xdr:graphicFrame macro="">
      <xdr:nvGraphicFramePr>
        <xdr:cNvPr id="2" name="Chart 1">
          <a:extLst>
            <a:ext uri="{FF2B5EF4-FFF2-40B4-BE49-F238E27FC236}">
              <a16:creationId xmlns:a16="http://schemas.microsoft.com/office/drawing/2014/main" id="{662FEF50-F895-E7BD-A9D6-22599D8D2F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tabSelected="1" workbookViewId="0">
      <selection activeCell="B10" sqref="B10"/>
    </sheetView>
  </sheetViews>
  <sheetFormatPr defaultRowHeight="15" x14ac:dyDescent="0.25"/>
  <cols>
    <col min="1" max="1" width="9.42578125" customWidth="1"/>
    <col min="2" max="2" width="51.5703125" customWidth="1"/>
  </cols>
  <sheetData>
    <row r="1" spans="1:2" x14ac:dyDescent="0.25">
      <c r="A1" s="1" t="s">
        <v>6</v>
      </c>
    </row>
    <row r="3" spans="1:2" x14ac:dyDescent="0.25">
      <c r="A3" s="1" t="s">
        <v>0</v>
      </c>
      <c r="B3" t="s">
        <v>24</v>
      </c>
    </row>
    <row r="4" spans="1:2" x14ac:dyDescent="0.25">
      <c r="B4" s="4">
        <v>2023</v>
      </c>
    </row>
    <row r="5" spans="1:2" x14ac:dyDescent="0.25">
      <c r="B5" t="s">
        <v>129</v>
      </c>
    </row>
    <row r="6" spans="1:2" x14ac:dyDescent="0.25">
      <c r="B6" s="2" t="s">
        <v>130</v>
      </c>
    </row>
    <row r="7" spans="1:2" x14ac:dyDescent="0.25">
      <c r="B7" t="s">
        <v>131</v>
      </c>
    </row>
    <row r="9" spans="1:2" x14ac:dyDescent="0.25">
      <c r="A9" t="s">
        <v>75</v>
      </c>
      <c r="B9">
        <v>28</v>
      </c>
    </row>
    <row r="10" spans="1:2" x14ac:dyDescent="0.25">
      <c r="A10" t="s">
        <v>76</v>
      </c>
      <c r="B10">
        <v>265</v>
      </c>
    </row>
    <row r="12" spans="1:2" x14ac:dyDescent="0.25">
      <c r="A12" s="1" t="s">
        <v>5</v>
      </c>
    </row>
    <row r="13" spans="1:2" x14ac:dyDescent="0.25">
      <c r="A13" t="s">
        <v>74</v>
      </c>
    </row>
    <row r="15" spans="1:2" x14ac:dyDescent="0.25">
      <c r="A15" t="s">
        <v>123</v>
      </c>
    </row>
    <row r="16" spans="1:2" x14ac:dyDescent="0.25">
      <c r="A16" t="s">
        <v>124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5"/>
  <sheetViews>
    <sheetView workbookViewId="0">
      <selection activeCell="AG14" sqref="AG14"/>
    </sheetView>
  </sheetViews>
  <sheetFormatPr defaultRowHeight="15" x14ac:dyDescent="0.25"/>
  <cols>
    <col min="1" max="1" width="63.28515625" customWidth="1"/>
  </cols>
  <sheetData>
    <row r="1" spans="1:33" x14ac:dyDescent="0.25">
      <c r="A1" s="1" t="s">
        <v>1</v>
      </c>
    </row>
    <row r="2" spans="1:33" x14ac:dyDescent="0.25">
      <c r="A2" s="1" t="s">
        <v>2</v>
      </c>
    </row>
    <row r="3" spans="1:33" x14ac:dyDescent="0.25">
      <c r="B3" s="6">
        <v>2020</v>
      </c>
      <c r="C3" s="6">
        <v>2021</v>
      </c>
      <c r="D3">
        <v>2022</v>
      </c>
      <c r="E3">
        <v>2023</v>
      </c>
      <c r="F3">
        <v>2024</v>
      </c>
      <c r="G3">
        <v>2025</v>
      </c>
      <c r="H3">
        <v>2026</v>
      </c>
      <c r="I3">
        <v>2027</v>
      </c>
      <c r="J3">
        <v>2028</v>
      </c>
      <c r="K3">
        <v>2029</v>
      </c>
      <c r="L3">
        <v>2030</v>
      </c>
      <c r="M3">
        <v>2031</v>
      </c>
      <c r="N3">
        <v>2032</v>
      </c>
      <c r="O3">
        <v>2033</v>
      </c>
      <c r="P3">
        <v>2034</v>
      </c>
      <c r="Q3">
        <v>2035</v>
      </c>
      <c r="R3">
        <v>2036</v>
      </c>
      <c r="S3">
        <v>2037</v>
      </c>
      <c r="T3">
        <v>2038</v>
      </c>
      <c r="U3">
        <v>2039</v>
      </c>
      <c r="V3">
        <v>2040</v>
      </c>
      <c r="W3">
        <v>2041</v>
      </c>
      <c r="X3">
        <v>2042</v>
      </c>
      <c r="Y3">
        <v>2043</v>
      </c>
      <c r="Z3">
        <v>2044</v>
      </c>
      <c r="AA3">
        <v>2045</v>
      </c>
      <c r="AB3">
        <v>2046</v>
      </c>
      <c r="AC3">
        <v>2047</v>
      </c>
      <c r="AD3">
        <v>2048</v>
      </c>
      <c r="AE3">
        <v>2049</v>
      </c>
      <c r="AF3">
        <v>2050</v>
      </c>
    </row>
    <row r="4" spans="1:33" x14ac:dyDescent="0.25">
      <c r="A4" t="s">
        <v>71</v>
      </c>
      <c r="B4" s="6">
        <f>'EPA Table 6-1'!AF42</f>
        <v>-852.5</v>
      </c>
      <c r="C4" s="6">
        <f>'EPA Table 6-1'!AG42</f>
        <v>-832</v>
      </c>
      <c r="D4" cm="1">
        <f t="array" ref="D4">TREND($X13:$AG13,$X$12:$AG$12,D$3)</f>
        <v>-824.86</v>
      </c>
      <c r="E4" cm="1">
        <f t="array" ref="E4">TREND($X13:$AG13,$X$12:$AG$12,E$3)</f>
        <v>-825</v>
      </c>
      <c r="F4" cm="1">
        <f t="array" ref="F4">TREND($X13:$AG13,$X$12:$AG$12,F$3)</f>
        <v>-825.14</v>
      </c>
      <c r="G4" cm="1">
        <f t="array" ref="G4">TREND($X13:$AG13,$X$12:$AG$12,G$3)</f>
        <v>-825.28</v>
      </c>
      <c r="H4" cm="1">
        <f t="array" ref="H4">TREND($X13:$AG13,$X$12:$AG$12,H$3)</f>
        <v>-825.42000000000007</v>
      </c>
      <c r="I4" cm="1">
        <f t="array" ref="I4">TREND($X13:$AG13,$X$12:$AG$12,I$3)</f>
        <v>-825.56</v>
      </c>
      <c r="J4" cm="1">
        <f t="array" ref="J4">TREND($X13:$AG13,$X$12:$AG$12,J$3)</f>
        <v>-825.7</v>
      </c>
      <c r="K4" cm="1">
        <f t="array" ref="K4">TREND($X13:$AG13,$X$12:$AG$12,K$3)</f>
        <v>-825.84</v>
      </c>
      <c r="L4" cm="1">
        <f t="array" ref="L4">TREND($X13:$AG13,$X$12:$AG$12,L$3)</f>
        <v>-825.98</v>
      </c>
      <c r="M4" cm="1">
        <f t="array" ref="M4">TREND($X13:$AG13,$X$12:$AG$12,M$3)</f>
        <v>-826.12</v>
      </c>
      <c r="N4" cm="1">
        <f t="array" ref="N4">TREND($X13:$AG13,$X$12:$AG$12,N$3)</f>
        <v>-826.26</v>
      </c>
      <c r="O4" cm="1">
        <f t="array" ref="O4">TREND($X13:$AG13,$X$12:$AG$12,O$3)</f>
        <v>-826.40000000000009</v>
      </c>
      <c r="P4" cm="1">
        <f t="array" ref="P4">TREND($X13:$AG13,$X$12:$AG$12,P$3)</f>
        <v>-826.54</v>
      </c>
      <c r="Q4" cm="1">
        <f t="array" ref="Q4">TREND($X13:$AG13,$X$12:$AG$12,Q$3)</f>
        <v>-826.68000000000006</v>
      </c>
      <c r="R4" cm="1">
        <f t="array" ref="R4">TREND($X13:$AG13,$X$12:$AG$12,R$3)</f>
        <v>-826.82</v>
      </c>
      <c r="S4" cm="1">
        <f t="array" ref="S4">TREND($X13:$AG13,$X$12:$AG$12,S$3)</f>
        <v>-826.96</v>
      </c>
      <c r="T4" cm="1">
        <f t="array" ref="T4">TREND($X13:$AG13,$X$12:$AG$12,T$3)</f>
        <v>-827.1</v>
      </c>
      <c r="U4" cm="1">
        <f t="array" ref="U4">TREND($X13:$AG13,$X$12:$AG$12,U$3)</f>
        <v>-827.24</v>
      </c>
      <c r="V4" cm="1">
        <f t="array" ref="V4">TREND($X13:$AG13,$X$12:$AG$12,V$3)</f>
        <v>-827.38000000000011</v>
      </c>
      <c r="W4" cm="1">
        <f t="array" ref="W4">TREND($X13:$AG13,$X$12:$AG$12,W$3)</f>
        <v>-827.52</v>
      </c>
      <c r="X4" cm="1">
        <f t="array" ref="X4">TREND($X13:$AG13,$X$12:$AG$12,X$3)</f>
        <v>-827.66000000000008</v>
      </c>
      <c r="Y4" cm="1">
        <f t="array" ref="Y4">TREND($X13:$AG13,$X$12:$AG$12,Y$3)</f>
        <v>-827.80000000000007</v>
      </c>
      <c r="Z4" cm="1">
        <f t="array" ref="Z4">TREND($X13:$AG13,$X$12:$AG$12,Z$3)</f>
        <v>-827.94</v>
      </c>
      <c r="AA4" cm="1">
        <f t="array" ref="AA4">TREND($X13:$AG13,$X$12:$AG$12,AA$3)</f>
        <v>-828.08</v>
      </c>
      <c r="AB4" cm="1">
        <f t="array" ref="AB4">TREND($X13:$AG13,$X$12:$AG$12,AB$3)</f>
        <v>-828.22</v>
      </c>
      <c r="AC4" cm="1">
        <f t="array" ref="AC4">TREND($X13:$AG13,$X$12:$AG$12,AC$3)</f>
        <v>-828.36000000000013</v>
      </c>
      <c r="AD4" cm="1">
        <f t="array" ref="AD4">TREND($X13:$AG13,$X$12:$AG$12,AD$3)</f>
        <v>-828.5</v>
      </c>
      <c r="AE4" cm="1">
        <f t="array" ref="AE4">TREND($X13:$AG13,$X$12:$AG$12,AE$3)</f>
        <v>-828.6400000000001</v>
      </c>
      <c r="AF4" cm="1">
        <f t="array" ref="AF4">TREND($X13:$AG13,$X$12:$AG$12,AF$3)</f>
        <v>-828.78000000000009</v>
      </c>
    </row>
    <row r="5" spans="1:33" x14ac:dyDescent="0.25">
      <c r="A5" t="s">
        <v>72</v>
      </c>
      <c r="B5" s="6">
        <f>'EPA Table 6-1'!AF40</f>
        <v>65.400000000000006</v>
      </c>
      <c r="C5" s="6">
        <f>'EPA Table 6-1'!AG40</f>
        <v>66</v>
      </c>
      <c r="D5" cm="1">
        <f t="array" ref="D5">TREND($X14:$AG14,$X$12:$AG$12,D$3)</f>
        <v>63.866666666666788</v>
      </c>
      <c r="E5" cm="1">
        <f t="array" ref="E5">TREND($X14:$AG14,$X$12:$AG$12,E$3)</f>
        <v>64.678787878787944</v>
      </c>
      <c r="F5" cm="1">
        <f t="array" ref="F5">TREND($X14:$AG14,$X$12:$AG$12,F$3)</f>
        <v>65.490909090909099</v>
      </c>
      <c r="G5" cm="1">
        <f t="array" ref="G5">TREND($X14:$AG14,$X$12:$AG$12,G$3)</f>
        <v>66.303030303030255</v>
      </c>
      <c r="H5" cm="1">
        <f t="array" ref="H5">TREND($X14:$AG14,$X$12:$AG$12,H$3)</f>
        <v>67.115151515151638</v>
      </c>
      <c r="I5" cm="1">
        <f t="array" ref="I5">TREND($X14:$AG14,$X$12:$AG$12,I$3)</f>
        <v>67.927272727272793</v>
      </c>
      <c r="J5" cm="1">
        <f t="array" ref="J5">TREND($X14:$AG14,$X$12:$AG$12,J$3)</f>
        <v>68.739393939393949</v>
      </c>
      <c r="K5" cm="1">
        <f t="array" ref="K5">TREND($X14:$AG14,$X$12:$AG$12,K$3)</f>
        <v>69.551515151515105</v>
      </c>
      <c r="L5" cm="1">
        <f t="array" ref="L5">TREND($X14:$AG14,$X$12:$AG$12,L$3)</f>
        <v>70.363636363636488</v>
      </c>
      <c r="M5" cm="1">
        <f t="array" ref="M5">TREND($X14:$AG14,$X$12:$AG$12,M$3)</f>
        <v>71.175757575757643</v>
      </c>
      <c r="N5" cm="1">
        <f t="array" ref="N5">TREND($X14:$AG14,$X$12:$AG$12,N$3)</f>
        <v>71.987878787878799</v>
      </c>
      <c r="O5" cm="1">
        <f t="array" ref="O5">TREND($X14:$AG14,$X$12:$AG$12,O$3)</f>
        <v>72.799999999999955</v>
      </c>
      <c r="P5" cm="1">
        <f t="array" ref="P5">TREND($X14:$AG14,$X$12:$AG$12,P$3)</f>
        <v>73.612121212121338</v>
      </c>
      <c r="Q5" cm="1">
        <f t="array" ref="Q5">TREND($X14:$AG14,$X$12:$AG$12,Q$3)</f>
        <v>74.424242424242493</v>
      </c>
      <c r="R5" cm="1">
        <f t="array" ref="R5">TREND($X14:$AG14,$X$12:$AG$12,R$3)</f>
        <v>75.236363636363649</v>
      </c>
      <c r="S5" cm="1">
        <f t="array" ref="S5">TREND($X14:$AG14,$X$12:$AG$12,S$3)</f>
        <v>76.048484848484804</v>
      </c>
      <c r="T5" cm="1">
        <f t="array" ref="T5">TREND($X14:$AG14,$X$12:$AG$12,T$3)</f>
        <v>76.860606060606187</v>
      </c>
      <c r="U5" cm="1">
        <f t="array" ref="U5">TREND($X14:$AG14,$X$12:$AG$12,U$3)</f>
        <v>77.672727272727343</v>
      </c>
      <c r="V5" cm="1">
        <f t="array" ref="V5">TREND($X14:$AG14,$X$12:$AG$12,V$3)</f>
        <v>78.484848484848499</v>
      </c>
      <c r="W5" cm="1">
        <f t="array" ref="W5">TREND($X14:$AG14,$X$12:$AG$12,W$3)</f>
        <v>79.296969696969654</v>
      </c>
      <c r="X5" cm="1">
        <f t="array" ref="X5">TREND($X14:$AG14,$X$12:$AG$12,X$3)</f>
        <v>80.109090909091037</v>
      </c>
      <c r="Y5" cm="1">
        <f t="array" ref="Y5">TREND($X14:$AG14,$X$12:$AG$12,Y$3)</f>
        <v>80.921212121212193</v>
      </c>
      <c r="Z5" cm="1">
        <f t="array" ref="Z5">TREND($X14:$AG14,$X$12:$AG$12,Z$3)</f>
        <v>81.733333333333348</v>
      </c>
      <c r="AA5" cm="1">
        <f t="array" ref="AA5">TREND($X14:$AG14,$X$12:$AG$12,AA$3)</f>
        <v>82.545454545454504</v>
      </c>
      <c r="AB5" cm="1">
        <f t="array" ref="AB5">TREND($X14:$AG14,$X$12:$AG$12,AB$3)</f>
        <v>83.357575757575887</v>
      </c>
      <c r="AC5" cm="1">
        <f t="array" ref="AC5">TREND($X14:$AG14,$X$12:$AG$12,AC$3)</f>
        <v>84.169696969697043</v>
      </c>
      <c r="AD5" cm="1">
        <f t="array" ref="AD5">TREND($X14:$AG14,$X$12:$AG$12,AD$3)</f>
        <v>84.981818181818198</v>
      </c>
      <c r="AE5" cm="1">
        <f t="array" ref="AE5">TREND($X14:$AG14,$X$12:$AG$12,AE$3)</f>
        <v>85.793939393939354</v>
      </c>
      <c r="AF5" cm="1">
        <f t="array" ref="AF5">TREND($X14:$AG14,$X$12:$AG$12,AF$3)</f>
        <v>86.60606060606051</v>
      </c>
    </row>
    <row r="6" spans="1:33" x14ac:dyDescent="0.25">
      <c r="A6" t="s">
        <v>73</v>
      </c>
      <c r="B6" s="6">
        <f>'EPA Table 6-1'!AF41</f>
        <v>11</v>
      </c>
      <c r="C6" s="6">
        <f>'EPA Table 6-1'!AG41</f>
        <v>11.8</v>
      </c>
      <c r="D6" cm="1">
        <f t="array" ref="D6">TREND($X15:$AG15,$X$12:$AG$12,D$3)</f>
        <v>10.546666666666624</v>
      </c>
      <c r="E6" cm="1">
        <f t="array" ref="E6">TREND($X15:$AG15,$X$12:$AG$12,E$3)</f>
        <v>10.964242424242343</v>
      </c>
      <c r="F6" cm="1">
        <f t="array" ref="F6">TREND($X15:$AG15,$X$12:$AG$12,F$3)</f>
        <v>11.381818181818176</v>
      </c>
      <c r="G6" cm="1">
        <f t="array" ref="G6">TREND($X15:$AG15,$X$12:$AG$12,G$3)</f>
        <v>11.799393939393894</v>
      </c>
      <c r="H6" cm="1">
        <f t="array" ref="H6">TREND($X15:$AG15,$X$12:$AG$12,H$3)</f>
        <v>12.216969696969613</v>
      </c>
      <c r="I6" cm="1">
        <f t="array" ref="I6">TREND($X15:$AG15,$X$12:$AG$12,I$3)</f>
        <v>12.634545454545446</v>
      </c>
      <c r="J6" cm="1">
        <f t="array" ref="J6">TREND($X15:$AG15,$X$12:$AG$12,J$3)</f>
        <v>13.052121212121165</v>
      </c>
      <c r="K6" cm="1">
        <f t="array" ref="K6">TREND($X15:$AG15,$X$12:$AG$12,K$3)</f>
        <v>13.469696969696997</v>
      </c>
      <c r="L6" cm="1">
        <f t="array" ref="L6">TREND($X15:$AG15,$X$12:$AG$12,L$3)</f>
        <v>13.887272727272716</v>
      </c>
      <c r="M6" cm="1">
        <f t="array" ref="M6">TREND($X15:$AG15,$X$12:$AG$12,M$3)</f>
        <v>14.304848484848435</v>
      </c>
      <c r="N6" cm="1">
        <f t="array" ref="N6">TREND($X15:$AG15,$X$12:$AG$12,N$3)</f>
        <v>14.722424242424268</v>
      </c>
      <c r="O6" cm="1">
        <f t="array" ref="O6">TREND($X15:$AG15,$X$12:$AG$12,O$3)</f>
        <v>15.139999999999986</v>
      </c>
      <c r="P6" cm="1">
        <f t="array" ref="P6">TREND($X15:$AG15,$X$12:$AG$12,P$3)</f>
        <v>15.557575757575705</v>
      </c>
      <c r="Q6" cm="1">
        <f t="array" ref="Q6">TREND($X15:$AG15,$X$12:$AG$12,Q$3)</f>
        <v>15.975151515151538</v>
      </c>
      <c r="R6" cm="1">
        <f t="array" ref="R6">TREND($X15:$AG15,$X$12:$AG$12,R$3)</f>
        <v>16.392727272727257</v>
      </c>
      <c r="S6" cm="1">
        <f t="array" ref="S6">TREND($X15:$AG15,$X$12:$AG$12,S$3)</f>
        <v>16.810303030302975</v>
      </c>
      <c r="T6" cm="1">
        <f t="array" ref="T6">TREND($X15:$AG15,$X$12:$AG$12,T$3)</f>
        <v>17.227878787878808</v>
      </c>
      <c r="U6" cm="1">
        <f t="array" ref="U6">TREND($X15:$AG15,$X$12:$AG$12,U$3)</f>
        <v>17.645454545454527</v>
      </c>
      <c r="V6" cm="1">
        <f t="array" ref="V6">TREND($X15:$AG15,$X$12:$AG$12,V$3)</f>
        <v>18.063030303030246</v>
      </c>
      <c r="W6" cm="1">
        <f t="array" ref="W6">TREND($X15:$AG15,$X$12:$AG$12,W$3)</f>
        <v>18.480606060606078</v>
      </c>
      <c r="X6" cm="1">
        <f t="array" ref="X6">TREND($X15:$AG15,$X$12:$AG$12,X$3)</f>
        <v>18.898181818181797</v>
      </c>
      <c r="Y6" cm="1">
        <f t="array" ref="Y6">TREND($X15:$AG15,$X$12:$AG$12,Y$3)</f>
        <v>19.315757575757516</v>
      </c>
      <c r="Z6" cm="1">
        <f t="array" ref="Z6">TREND($X15:$AG15,$X$12:$AG$12,Z$3)</f>
        <v>19.733333333333348</v>
      </c>
      <c r="AA6" cm="1">
        <f t="array" ref="AA6">TREND($X15:$AG15,$X$12:$AG$12,AA$3)</f>
        <v>20.150909090909067</v>
      </c>
      <c r="AB6" cm="1">
        <f t="array" ref="AB6">TREND($X15:$AG15,$X$12:$AG$12,AB$3)</f>
        <v>20.568484848484786</v>
      </c>
      <c r="AC6" cm="1">
        <f t="array" ref="AC6">TREND($X15:$AG15,$X$12:$AG$12,AC$3)</f>
        <v>20.986060606060619</v>
      </c>
      <c r="AD6" cm="1">
        <f t="array" ref="AD6">TREND($X15:$AG15,$X$12:$AG$12,AD$3)</f>
        <v>21.403636363636338</v>
      </c>
      <c r="AE6" cm="1">
        <f t="array" ref="AE6">TREND($X15:$AG15,$X$12:$AG$12,AE$3)</f>
        <v>21.821212121212056</v>
      </c>
      <c r="AF6" cm="1">
        <f t="array" ref="AF6">TREND($X15:$AG15,$X$12:$AG$12,AF$3)</f>
        <v>22.238787878787889</v>
      </c>
    </row>
    <row r="7" spans="1:33" x14ac:dyDescent="0.25">
      <c r="C7" s="5"/>
      <c r="D7" s="5"/>
      <c r="E7" s="5"/>
      <c r="F7" s="5"/>
    </row>
    <row r="9" spans="1:33" x14ac:dyDescent="0.25">
      <c r="A9" t="s">
        <v>3</v>
      </c>
    </row>
    <row r="10" spans="1:33" x14ac:dyDescent="0.25">
      <c r="A10" t="s">
        <v>4</v>
      </c>
    </row>
    <row r="11" spans="1:33" x14ac:dyDescent="0.25">
      <c r="AG11" s="7" t="s">
        <v>23</v>
      </c>
    </row>
    <row r="12" spans="1:33" x14ac:dyDescent="0.25">
      <c r="A12" t="s">
        <v>22</v>
      </c>
      <c r="B12">
        <v>1990</v>
      </c>
      <c r="C12">
        <v>1991</v>
      </c>
      <c r="D12">
        <v>1992</v>
      </c>
      <c r="E12">
        <v>1993</v>
      </c>
      <c r="F12">
        <v>1994</v>
      </c>
      <c r="G12">
        <v>1995</v>
      </c>
      <c r="H12">
        <v>1996</v>
      </c>
      <c r="I12">
        <v>1997</v>
      </c>
      <c r="J12">
        <v>1998</v>
      </c>
      <c r="K12">
        <v>1999</v>
      </c>
      <c r="L12">
        <v>2000</v>
      </c>
      <c r="M12">
        <v>2001</v>
      </c>
      <c r="N12">
        <v>2002</v>
      </c>
      <c r="O12">
        <v>2003</v>
      </c>
      <c r="P12">
        <v>2004</v>
      </c>
      <c r="Q12">
        <v>2005</v>
      </c>
      <c r="R12">
        <v>2006</v>
      </c>
      <c r="S12">
        <v>2007</v>
      </c>
      <c r="T12">
        <v>2008</v>
      </c>
      <c r="U12">
        <v>2009</v>
      </c>
      <c r="V12">
        <v>2010</v>
      </c>
      <c r="W12">
        <v>2011</v>
      </c>
      <c r="X12">
        <v>2012</v>
      </c>
      <c r="Y12">
        <v>2013</v>
      </c>
      <c r="Z12">
        <v>2014</v>
      </c>
      <c r="AA12">
        <v>2015</v>
      </c>
      <c r="AB12">
        <v>2016</v>
      </c>
      <c r="AC12">
        <v>2017</v>
      </c>
      <c r="AD12">
        <v>2018</v>
      </c>
      <c r="AE12">
        <v>2019</v>
      </c>
      <c r="AF12">
        <v>2020</v>
      </c>
      <c r="AG12" s="6">
        <v>2021</v>
      </c>
    </row>
    <row r="13" spans="1:33" x14ac:dyDescent="0.25">
      <c r="A13" t="s">
        <v>19</v>
      </c>
      <c r="B13">
        <f>'EPA Table 6-1'!B42</f>
        <v>-938.9</v>
      </c>
      <c r="C13">
        <f>'EPA Table 6-1'!C42</f>
        <v>-944.4</v>
      </c>
      <c r="D13">
        <f>'EPA Table 6-1'!D42</f>
        <v>-936.8</v>
      </c>
      <c r="E13">
        <f>'EPA Table 6-1'!E42</f>
        <v>-917.6</v>
      </c>
      <c r="F13">
        <f>'EPA Table 6-1'!F42</f>
        <v>-931.8</v>
      </c>
      <c r="G13">
        <f>'EPA Table 6-1'!G42</f>
        <v>-902.8</v>
      </c>
      <c r="H13">
        <f>'EPA Table 6-1'!H42</f>
        <v>-923.5</v>
      </c>
      <c r="I13">
        <f>'EPA Table 6-1'!I42</f>
        <v>-903.4</v>
      </c>
      <c r="J13">
        <f>'EPA Table 6-1'!J42</f>
        <v>-904.8</v>
      </c>
      <c r="K13">
        <f>'EPA Table 6-1'!K42</f>
        <v>-900.5</v>
      </c>
      <c r="L13">
        <f>'EPA Table 6-1'!L42</f>
        <v>-902</v>
      </c>
      <c r="M13">
        <f>'EPA Table 6-1'!M42</f>
        <v>-899.9</v>
      </c>
      <c r="N13">
        <f>'EPA Table 6-1'!N42</f>
        <v>-867.1</v>
      </c>
      <c r="O13">
        <f>'EPA Table 6-1'!O42</f>
        <v>-891.4</v>
      </c>
      <c r="P13">
        <f>'EPA Table 6-1'!P42</f>
        <v>-791.3</v>
      </c>
      <c r="Q13">
        <f>'EPA Table 6-1'!Q42</f>
        <v>-853.5</v>
      </c>
      <c r="R13">
        <f>'EPA Table 6-1'!R42</f>
        <v>-882.6</v>
      </c>
      <c r="S13">
        <f>'EPA Table 6-1'!S42</f>
        <v>-843.1</v>
      </c>
      <c r="T13">
        <f>'EPA Table 6-1'!T42</f>
        <v>-824.7</v>
      </c>
      <c r="U13">
        <f>'EPA Table 6-1'!U42</f>
        <v>-787</v>
      </c>
      <c r="V13">
        <f>'EPA Table 6-1'!V42</f>
        <v>-807.4</v>
      </c>
      <c r="W13">
        <f>'EPA Table 6-1'!W42</f>
        <v>-853.8</v>
      </c>
      <c r="X13">
        <f>'EPA Table 6-1'!X42</f>
        <v>-849.4</v>
      </c>
      <c r="Y13">
        <f>'EPA Table 6-1'!Y42</f>
        <v>-813.5</v>
      </c>
      <c r="Z13">
        <f>'EPA Table 6-1'!Z42</f>
        <v>-826.9</v>
      </c>
      <c r="AA13">
        <f>'EPA Table 6-1'!AA42</f>
        <v>-752.2</v>
      </c>
      <c r="AB13">
        <f>'EPA Table 6-1'!AB42</f>
        <v>-874.2</v>
      </c>
      <c r="AC13">
        <f>'EPA Table 6-1'!AC42</f>
        <v>-842.5</v>
      </c>
      <c r="AD13">
        <f>'EPA Table 6-1'!AD42</f>
        <v>-829.5</v>
      </c>
      <c r="AE13">
        <f>'EPA Table 6-1'!AE42</f>
        <v>-768.2</v>
      </c>
      <c r="AF13">
        <f>'EPA Table 6-1'!AF42</f>
        <v>-852.5</v>
      </c>
      <c r="AG13">
        <f>'EPA Table 6-1'!AG42</f>
        <v>-832</v>
      </c>
    </row>
    <row r="14" spans="1:33" x14ac:dyDescent="0.25">
      <c r="A14" t="s">
        <v>20</v>
      </c>
      <c r="B14">
        <f>'EPA Table 6-1'!B40</f>
        <v>53.5</v>
      </c>
      <c r="C14">
        <f>'EPA Table 6-1'!C40</f>
        <v>53</v>
      </c>
      <c r="D14">
        <f>'EPA Table 6-1'!D40</f>
        <v>51.2</v>
      </c>
      <c r="E14">
        <f>'EPA Table 6-1'!E40</f>
        <v>51.2</v>
      </c>
      <c r="F14">
        <f>'EPA Table 6-1'!F40</f>
        <v>53.6</v>
      </c>
      <c r="G14">
        <f>'EPA Table 6-1'!G40</f>
        <v>50.8</v>
      </c>
      <c r="H14">
        <f>'EPA Table 6-1'!H40</f>
        <v>52.6</v>
      </c>
      <c r="I14">
        <f>'EPA Table 6-1'!I40</f>
        <v>50.5</v>
      </c>
      <c r="J14">
        <f>'EPA Table 6-1'!J40</f>
        <v>51.4</v>
      </c>
      <c r="K14">
        <f>'EPA Table 6-1'!K40</f>
        <v>54.1</v>
      </c>
      <c r="L14">
        <f>'EPA Table 6-1'!L40</f>
        <v>58.2</v>
      </c>
      <c r="M14">
        <f>'EPA Table 6-1'!M40</f>
        <v>52.7</v>
      </c>
      <c r="N14">
        <f>'EPA Table 6-1'!N40</f>
        <v>60.9</v>
      </c>
      <c r="O14">
        <f>'EPA Table 6-1'!O40</f>
        <v>56.6</v>
      </c>
      <c r="P14">
        <f>'EPA Table 6-1'!P40</f>
        <v>66.8</v>
      </c>
      <c r="Q14">
        <f>'EPA Table 6-1'!Q40</f>
        <v>61.3</v>
      </c>
      <c r="R14">
        <f>'EPA Table 6-1'!R40</f>
        <v>56.5</v>
      </c>
      <c r="S14">
        <f>'EPA Table 6-1'!S40</f>
        <v>59.6</v>
      </c>
      <c r="T14">
        <f>'EPA Table 6-1'!T40</f>
        <v>54.8</v>
      </c>
      <c r="U14">
        <f>'EPA Table 6-1'!U40</f>
        <v>57.9</v>
      </c>
      <c r="V14">
        <f>'EPA Table 6-1'!V40</f>
        <v>52.2</v>
      </c>
      <c r="W14">
        <f>'EPA Table 6-1'!W40</f>
        <v>55.7</v>
      </c>
      <c r="X14">
        <f>'EPA Table 6-1'!X40</f>
        <v>57</v>
      </c>
      <c r="Y14">
        <f>'EPA Table 6-1'!Y40</f>
        <v>57.2</v>
      </c>
      <c r="Z14">
        <f>'EPA Table 6-1'!Z40</f>
        <v>53.2</v>
      </c>
      <c r="AA14">
        <f>'EPA Table 6-1'!AA40</f>
        <v>67</v>
      </c>
      <c r="AB14">
        <f>'EPA Table 6-1'!AB40</f>
        <v>53.9</v>
      </c>
      <c r="AC14">
        <f>'EPA Table 6-1'!AC40</f>
        <v>60.1</v>
      </c>
      <c r="AD14">
        <f>'EPA Table 6-1'!AD40</f>
        <v>57.3</v>
      </c>
      <c r="AE14">
        <f>'EPA Table 6-1'!AE40</f>
        <v>56.9</v>
      </c>
      <c r="AF14">
        <f>'EPA Table 6-1'!AF40</f>
        <v>65.400000000000006</v>
      </c>
      <c r="AG14">
        <f>'EPA Table 6-1'!AG40</f>
        <v>66</v>
      </c>
    </row>
    <row r="15" spans="1:33" x14ac:dyDescent="0.25">
      <c r="A15" t="s">
        <v>21</v>
      </c>
      <c r="B15">
        <f>'EPA Table 6-1'!B41</f>
        <v>4.4000000000000004</v>
      </c>
      <c r="C15">
        <f>'EPA Table 6-1'!C41</f>
        <v>4.2</v>
      </c>
      <c r="D15">
        <f>'EPA Table 6-1'!D41</f>
        <v>3.1</v>
      </c>
      <c r="E15">
        <f>'EPA Table 6-1'!E41</f>
        <v>3.3</v>
      </c>
      <c r="F15">
        <f>'EPA Table 6-1'!F41</f>
        <v>4.7</v>
      </c>
      <c r="G15">
        <f>'EPA Table 6-1'!G41</f>
        <v>3.2</v>
      </c>
      <c r="H15">
        <f>'EPA Table 6-1'!H41</f>
        <v>4.5</v>
      </c>
      <c r="I15">
        <f>'EPA Table 6-1'!I41</f>
        <v>3</v>
      </c>
      <c r="J15">
        <f>'EPA Table 6-1'!J41</f>
        <v>3.4</v>
      </c>
      <c r="K15">
        <f>'EPA Table 6-1'!K41</f>
        <v>5.4</v>
      </c>
      <c r="L15">
        <f>'EPA Table 6-1'!L41</f>
        <v>8</v>
      </c>
      <c r="M15">
        <f>'EPA Table 6-1'!M41</f>
        <v>4.7</v>
      </c>
      <c r="N15">
        <f>'EPA Table 6-1'!N41</f>
        <v>9.6</v>
      </c>
      <c r="O15">
        <f>'EPA Table 6-1'!O41</f>
        <v>6.7</v>
      </c>
      <c r="P15">
        <f>'EPA Table 6-1'!P41</f>
        <v>14.9</v>
      </c>
      <c r="Q15">
        <f>'EPA Table 6-1'!Q41</f>
        <v>11.1</v>
      </c>
      <c r="R15">
        <f>'EPA Table 6-1'!R41</f>
        <v>7.7</v>
      </c>
      <c r="S15">
        <f>'EPA Table 6-1'!S41</f>
        <v>9.4</v>
      </c>
      <c r="T15">
        <f>'EPA Table 6-1'!T41</f>
        <v>6.4</v>
      </c>
      <c r="U15">
        <f>'EPA Table 6-1'!U41</f>
        <v>8.6999999999999993</v>
      </c>
      <c r="V15">
        <f>'EPA Table 6-1'!V41</f>
        <v>4.0999999999999996</v>
      </c>
      <c r="W15">
        <f>'EPA Table 6-1'!W41</f>
        <v>6.8</v>
      </c>
      <c r="X15">
        <f>'EPA Table 6-1'!X41</f>
        <v>6.8</v>
      </c>
      <c r="Y15">
        <f>'EPA Table 6-1'!Y41</f>
        <v>7.1</v>
      </c>
      <c r="Z15">
        <f>'EPA Table 6-1'!Z41</f>
        <v>4.8</v>
      </c>
      <c r="AA15">
        <f>'EPA Table 6-1'!AA41</f>
        <v>13.4</v>
      </c>
      <c r="AB15">
        <f>'EPA Table 6-1'!AB41</f>
        <v>5</v>
      </c>
      <c r="AC15">
        <f>'EPA Table 6-1'!AC41</f>
        <v>8.3000000000000007</v>
      </c>
      <c r="AD15">
        <f>'EPA Table 6-1'!AD41</f>
        <v>7</v>
      </c>
      <c r="AE15">
        <f>'EPA Table 6-1'!AE41</f>
        <v>7.3</v>
      </c>
      <c r="AF15">
        <f>'EPA Table 6-1'!AF41</f>
        <v>11</v>
      </c>
      <c r="AG15">
        <f>'EPA Table 6-1'!AG41</f>
        <v>11.8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56"/>
  <sheetViews>
    <sheetView workbookViewId="0">
      <selection activeCell="A55" sqref="A55"/>
    </sheetView>
  </sheetViews>
  <sheetFormatPr defaultRowHeight="15" x14ac:dyDescent="0.25"/>
  <cols>
    <col min="1" max="1" width="255.7109375" bestFit="1" customWidth="1"/>
    <col min="2" max="33" width="6.7109375" bestFit="1" customWidth="1"/>
  </cols>
  <sheetData>
    <row r="1" spans="1:33" x14ac:dyDescent="0.25">
      <c r="A1" t="s">
        <v>25</v>
      </c>
    </row>
    <row r="3" spans="1:33" x14ac:dyDescent="0.25">
      <c r="A3" t="s">
        <v>26</v>
      </c>
      <c r="B3">
        <v>1990</v>
      </c>
      <c r="C3">
        <v>1991</v>
      </c>
      <c r="D3">
        <v>1992</v>
      </c>
      <c r="E3">
        <v>1993</v>
      </c>
      <c r="F3">
        <v>1994</v>
      </c>
      <c r="G3">
        <v>1995</v>
      </c>
      <c r="H3">
        <v>1996</v>
      </c>
      <c r="I3">
        <v>1997</v>
      </c>
      <c r="J3">
        <v>1998</v>
      </c>
      <c r="K3">
        <v>1999</v>
      </c>
      <c r="L3">
        <v>2000</v>
      </c>
      <c r="M3">
        <v>2001</v>
      </c>
      <c r="N3">
        <v>2002</v>
      </c>
      <c r="O3">
        <v>2003</v>
      </c>
      <c r="P3">
        <v>2004</v>
      </c>
      <c r="Q3">
        <v>2005</v>
      </c>
      <c r="R3">
        <v>2006</v>
      </c>
      <c r="S3">
        <v>2007</v>
      </c>
      <c r="T3">
        <v>2008</v>
      </c>
      <c r="U3">
        <v>2009</v>
      </c>
      <c r="V3">
        <v>2010</v>
      </c>
      <c r="W3">
        <v>2011</v>
      </c>
      <c r="X3">
        <v>2012</v>
      </c>
      <c r="Y3">
        <v>2013</v>
      </c>
      <c r="Z3">
        <v>2014</v>
      </c>
      <c r="AA3">
        <v>2015</v>
      </c>
      <c r="AB3">
        <v>2016</v>
      </c>
      <c r="AC3">
        <v>2017</v>
      </c>
      <c r="AD3">
        <v>2018</v>
      </c>
      <c r="AE3">
        <v>2019</v>
      </c>
      <c r="AF3">
        <v>2020</v>
      </c>
      <c r="AG3">
        <v>2021</v>
      </c>
    </row>
    <row r="4" spans="1:33" x14ac:dyDescent="0.25">
      <c r="A4" t="s">
        <v>27</v>
      </c>
      <c r="B4">
        <v>-815.8</v>
      </c>
      <c r="C4">
        <v>-817.8</v>
      </c>
      <c r="D4">
        <v>-822.9</v>
      </c>
      <c r="E4">
        <v>-819</v>
      </c>
      <c r="F4">
        <v>-807</v>
      </c>
      <c r="G4">
        <v>-801.3</v>
      </c>
      <c r="H4">
        <v>-799.3</v>
      </c>
      <c r="I4">
        <v>-797.6</v>
      </c>
      <c r="J4">
        <v>-790.8</v>
      </c>
      <c r="K4">
        <v>-773.9</v>
      </c>
      <c r="L4">
        <v>-745.4</v>
      </c>
      <c r="M4">
        <v>-757.8</v>
      </c>
      <c r="N4">
        <v>-704.6</v>
      </c>
      <c r="O4">
        <v>-742.2</v>
      </c>
      <c r="P4">
        <v>-625.9</v>
      </c>
      <c r="Q4">
        <v>-695.4</v>
      </c>
      <c r="R4">
        <v>-730.9</v>
      </c>
      <c r="S4">
        <v>-696.6</v>
      </c>
      <c r="T4">
        <v>-686.7</v>
      </c>
      <c r="U4">
        <v>-652.6</v>
      </c>
      <c r="V4">
        <v>-693.4</v>
      </c>
      <c r="W4">
        <v>-705.3</v>
      </c>
      <c r="X4">
        <v>-691.8</v>
      </c>
      <c r="Y4">
        <v>-681.1</v>
      </c>
      <c r="Z4">
        <v>-712.9</v>
      </c>
      <c r="AA4">
        <v>-611</v>
      </c>
      <c r="AB4">
        <v>-739.2</v>
      </c>
      <c r="AC4">
        <v>-695.2</v>
      </c>
      <c r="AD4">
        <v>-692.9</v>
      </c>
      <c r="AE4">
        <v>-638.1</v>
      </c>
      <c r="AF4">
        <v>-684</v>
      </c>
      <c r="AG4">
        <v>-670.5</v>
      </c>
    </row>
    <row r="5" spans="1:33" x14ac:dyDescent="0.25">
      <c r="A5" t="s">
        <v>28</v>
      </c>
      <c r="B5">
        <v>-821.4</v>
      </c>
      <c r="C5">
        <v>-822.8</v>
      </c>
      <c r="D5">
        <v>-824.6</v>
      </c>
      <c r="E5">
        <v>-820.9</v>
      </c>
      <c r="F5">
        <v>-812.3</v>
      </c>
      <c r="G5">
        <v>-802.6</v>
      </c>
      <c r="H5">
        <v>-803</v>
      </c>
      <c r="I5">
        <v>-798.6</v>
      </c>
      <c r="J5">
        <v>-793.3</v>
      </c>
      <c r="K5">
        <v>-780.5</v>
      </c>
      <c r="L5">
        <v>-758.3</v>
      </c>
      <c r="M5">
        <v>-762.2</v>
      </c>
      <c r="N5">
        <v>-722.5</v>
      </c>
      <c r="O5">
        <v>-752.7</v>
      </c>
      <c r="P5">
        <v>-654.4</v>
      </c>
      <c r="Q5">
        <v>-714.2</v>
      </c>
      <c r="R5">
        <v>-740.4</v>
      </c>
      <c r="S5">
        <v>-711.5</v>
      </c>
      <c r="T5">
        <v>-694.4</v>
      </c>
      <c r="U5">
        <v>-665.5</v>
      </c>
      <c r="V5">
        <v>-697.3</v>
      </c>
      <c r="W5">
        <v>-714</v>
      </c>
      <c r="X5">
        <v>-702.4</v>
      </c>
      <c r="Y5">
        <v>-692.8</v>
      </c>
      <c r="Z5">
        <v>-717.9</v>
      </c>
      <c r="AA5">
        <v>-638.6</v>
      </c>
      <c r="AB5">
        <v>-745.3</v>
      </c>
      <c r="AC5">
        <v>-710.7</v>
      </c>
      <c r="AD5">
        <v>-704.4</v>
      </c>
      <c r="AE5">
        <v>-649.29999999999995</v>
      </c>
      <c r="AF5">
        <v>-707.4</v>
      </c>
      <c r="AG5">
        <v>-695.4</v>
      </c>
    </row>
    <row r="6" spans="1:33" x14ac:dyDescent="0.25">
      <c r="A6" t="s">
        <v>29</v>
      </c>
      <c r="B6">
        <v>5.5</v>
      </c>
      <c r="C6">
        <v>4.9000000000000004</v>
      </c>
      <c r="D6">
        <v>1.5</v>
      </c>
      <c r="E6">
        <v>1.7</v>
      </c>
      <c r="F6">
        <v>5.0999999999999996</v>
      </c>
      <c r="G6">
        <v>1</v>
      </c>
      <c r="H6">
        <v>3.3</v>
      </c>
      <c r="I6">
        <v>0.6</v>
      </c>
      <c r="J6">
        <v>2.1</v>
      </c>
      <c r="K6">
        <v>6</v>
      </c>
      <c r="L6">
        <v>12.3</v>
      </c>
      <c r="M6">
        <v>3.9</v>
      </c>
      <c r="N6">
        <v>17.3</v>
      </c>
      <c r="O6">
        <v>9.9</v>
      </c>
      <c r="P6">
        <v>28</v>
      </c>
      <c r="Q6">
        <v>18.3</v>
      </c>
      <c r="R6">
        <v>9</v>
      </c>
      <c r="S6">
        <v>14.4</v>
      </c>
      <c r="T6">
        <v>7.2</v>
      </c>
      <c r="U6">
        <v>12.5</v>
      </c>
      <c r="V6">
        <v>3.4</v>
      </c>
      <c r="W6">
        <v>8.1999999999999993</v>
      </c>
      <c r="X6">
        <v>10.1</v>
      </c>
      <c r="Y6">
        <v>11.3</v>
      </c>
      <c r="Z6">
        <v>4.5999999999999996</v>
      </c>
      <c r="AA6">
        <v>27.2</v>
      </c>
      <c r="AB6">
        <v>5.6</v>
      </c>
      <c r="AC6">
        <v>15</v>
      </c>
      <c r="AD6">
        <v>11</v>
      </c>
      <c r="AE6">
        <v>10.8</v>
      </c>
      <c r="AF6">
        <v>23</v>
      </c>
      <c r="AG6">
        <v>24.4</v>
      </c>
    </row>
    <row r="7" spans="1:33" x14ac:dyDescent="0.25">
      <c r="A7" t="s">
        <v>30</v>
      </c>
      <c r="B7">
        <v>0.1</v>
      </c>
      <c r="C7">
        <v>0.1</v>
      </c>
      <c r="D7">
        <v>0.1</v>
      </c>
      <c r="E7">
        <v>0.1</v>
      </c>
      <c r="F7">
        <v>0.2</v>
      </c>
      <c r="G7">
        <v>0.2</v>
      </c>
      <c r="H7">
        <v>0.3</v>
      </c>
      <c r="I7">
        <v>0.4</v>
      </c>
      <c r="J7">
        <v>0.4</v>
      </c>
      <c r="K7">
        <v>0.5</v>
      </c>
      <c r="L7">
        <v>0.5</v>
      </c>
      <c r="M7">
        <v>0.5</v>
      </c>
      <c r="N7">
        <v>0.5</v>
      </c>
      <c r="O7">
        <v>0.5</v>
      </c>
      <c r="P7">
        <v>0.4</v>
      </c>
      <c r="Q7">
        <v>0.4</v>
      </c>
      <c r="R7">
        <v>0.4</v>
      </c>
      <c r="S7">
        <v>0.4</v>
      </c>
      <c r="T7">
        <v>0.4</v>
      </c>
      <c r="U7">
        <v>0.4</v>
      </c>
      <c r="V7">
        <v>0.4</v>
      </c>
      <c r="W7">
        <v>0.4</v>
      </c>
      <c r="X7">
        <v>0.4</v>
      </c>
      <c r="Y7">
        <v>0.4</v>
      </c>
      <c r="Z7">
        <v>0.4</v>
      </c>
      <c r="AA7">
        <v>0.4</v>
      </c>
      <c r="AB7">
        <v>0.4</v>
      </c>
      <c r="AC7">
        <v>0.4</v>
      </c>
      <c r="AD7">
        <v>0.4</v>
      </c>
      <c r="AE7">
        <v>0.4</v>
      </c>
      <c r="AF7">
        <v>0.4</v>
      </c>
      <c r="AG7">
        <v>0.4</v>
      </c>
    </row>
    <row r="8" spans="1:33" x14ac:dyDescent="0.25">
      <c r="A8" t="s">
        <v>31</v>
      </c>
      <c r="B8">
        <v>0.1</v>
      </c>
      <c r="C8">
        <v>0.1</v>
      </c>
      <c r="D8">
        <v>0.1</v>
      </c>
      <c r="E8">
        <v>0.1</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row>
    <row r="9" spans="1:33" x14ac:dyDescent="0.25">
      <c r="A9" t="s">
        <v>32</v>
      </c>
      <c r="B9">
        <v>-98.5</v>
      </c>
      <c r="C9">
        <v>-98.4</v>
      </c>
      <c r="D9">
        <v>-98.4</v>
      </c>
      <c r="E9">
        <v>-98.4</v>
      </c>
      <c r="F9">
        <v>-98.5</v>
      </c>
      <c r="G9">
        <v>-98.4</v>
      </c>
      <c r="H9">
        <v>-98.4</v>
      </c>
      <c r="I9">
        <v>-98.3</v>
      </c>
      <c r="J9">
        <v>-98.4</v>
      </c>
      <c r="K9">
        <v>-98.3</v>
      </c>
      <c r="L9">
        <v>-98.4</v>
      </c>
      <c r="M9">
        <v>-98.4</v>
      </c>
      <c r="N9">
        <v>-98.4</v>
      </c>
      <c r="O9">
        <v>-98.4</v>
      </c>
      <c r="P9">
        <v>-98.4</v>
      </c>
      <c r="Q9">
        <v>-98.4</v>
      </c>
      <c r="R9">
        <v>-98.4</v>
      </c>
      <c r="S9">
        <v>-98.4</v>
      </c>
      <c r="T9">
        <v>-98.4</v>
      </c>
      <c r="U9">
        <v>-98.4</v>
      </c>
      <c r="V9">
        <v>-98.4</v>
      </c>
      <c r="W9">
        <v>-98.4</v>
      </c>
      <c r="X9">
        <v>-98.3</v>
      </c>
      <c r="Y9">
        <v>-98.3</v>
      </c>
      <c r="Z9">
        <v>-98.3</v>
      </c>
      <c r="AA9">
        <v>-98.3</v>
      </c>
      <c r="AB9">
        <v>-98.3</v>
      </c>
      <c r="AC9">
        <v>-98.3</v>
      </c>
      <c r="AD9">
        <v>-98.3</v>
      </c>
      <c r="AE9">
        <v>-98.3</v>
      </c>
      <c r="AF9">
        <v>-98.3</v>
      </c>
      <c r="AG9">
        <v>-98.3</v>
      </c>
    </row>
    <row r="10" spans="1:33" x14ac:dyDescent="0.25">
      <c r="A10" t="s">
        <v>33</v>
      </c>
      <c r="B10">
        <v>-98.5</v>
      </c>
      <c r="C10">
        <v>-98.4</v>
      </c>
      <c r="D10">
        <v>-98.4</v>
      </c>
      <c r="E10">
        <v>-98.4</v>
      </c>
      <c r="F10">
        <v>-98.5</v>
      </c>
      <c r="G10">
        <v>-98.4</v>
      </c>
      <c r="H10">
        <v>-98.4</v>
      </c>
      <c r="I10">
        <v>-98.3</v>
      </c>
      <c r="J10">
        <v>-98.4</v>
      </c>
      <c r="K10">
        <v>-98.3</v>
      </c>
      <c r="L10">
        <v>-98.4</v>
      </c>
      <c r="M10">
        <v>-98.4</v>
      </c>
      <c r="N10">
        <v>-98.4</v>
      </c>
      <c r="O10">
        <v>-98.4</v>
      </c>
      <c r="P10">
        <v>-98.4</v>
      </c>
      <c r="Q10">
        <v>-98.4</v>
      </c>
      <c r="R10">
        <v>-98.4</v>
      </c>
      <c r="S10">
        <v>-98.4</v>
      </c>
      <c r="T10">
        <v>-98.4</v>
      </c>
      <c r="U10">
        <v>-98.4</v>
      </c>
      <c r="V10">
        <v>-98.4</v>
      </c>
      <c r="W10">
        <v>-98.4</v>
      </c>
      <c r="X10">
        <v>-98.3</v>
      </c>
      <c r="Y10">
        <v>-98.3</v>
      </c>
      <c r="Z10">
        <v>-98.3</v>
      </c>
      <c r="AA10">
        <v>-98.3</v>
      </c>
      <c r="AB10">
        <v>-98.3</v>
      </c>
      <c r="AC10">
        <v>-98.3</v>
      </c>
      <c r="AD10">
        <v>-98.3</v>
      </c>
      <c r="AE10">
        <v>-98.3</v>
      </c>
      <c r="AF10">
        <v>-98.3</v>
      </c>
      <c r="AG10">
        <v>-98.3</v>
      </c>
    </row>
    <row r="11" spans="1:33" x14ac:dyDescent="0.25">
      <c r="A11" t="s">
        <v>34</v>
      </c>
      <c r="B11">
        <v>-23.2</v>
      </c>
      <c r="C11">
        <v>-29</v>
      </c>
      <c r="D11">
        <v>-25.5</v>
      </c>
      <c r="E11">
        <v>-11.6</v>
      </c>
      <c r="F11">
        <v>-19.3</v>
      </c>
      <c r="G11">
        <v>-12.1</v>
      </c>
      <c r="H11">
        <v>-27.5</v>
      </c>
      <c r="I11">
        <v>-19.100000000000001</v>
      </c>
      <c r="J11">
        <v>-9.9</v>
      </c>
      <c r="K11">
        <v>-18</v>
      </c>
      <c r="L11">
        <v>-23.7</v>
      </c>
      <c r="M11">
        <v>-27.2</v>
      </c>
      <c r="N11">
        <v>-32</v>
      </c>
      <c r="O11">
        <v>-24.1</v>
      </c>
      <c r="P11">
        <v>-26.2</v>
      </c>
      <c r="Q11">
        <v>-29</v>
      </c>
      <c r="R11">
        <v>-25.2</v>
      </c>
      <c r="S11">
        <v>-29.2</v>
      </c>
      <c r="T11">
        <v>-23</v>
      </c>
      <c r="U11">
        <v>-14</v>
      </c>
      <c r="V11">
        <v>-18.600000000000001</v>
      </c>
      <c r="W11">
        <v>-31.8</v>
      </c>
      <c r="X11">
        <v>-26.4</v>
      </c>
      <c r="Y11">
        <v>-15.3</v>
      </c>
      <c r="Z11">
        <v>-12.2</v>
      </c>
      <c r="AA11">
        <v>-12.8</v>
      </c>
      <c r="AB11">
        <v>-22.7</v>
      </c>
      <c r="AC11">
        <v>-22.3</v>
      </c>
      <c r="AD11">
        <v>-16.600000000000001</v>
      </c>
      <c r="AE11">
        <v>-14.5</v>
      </c>
      <c r="AF11">
        <v>-23.3</v>
      </c>
      <c r="AG11">
        <v>-18.899999999999999</v>
      </c>
    </row>
    <row r="12" spans="1:33" x14ac:dyDescent="0.25">
      <c r="A12" t="s">
        <v>35</v>
      </c>
      <c r="B12">
        <v>-23.2</v>
      </c>
      <c r="C12">
        <v>-29</v>
      </c>
      <c r="D12">
        <v>-25.5</v>
      </c>
      <c r="E12">
        <v>-11.6</v>
      </c>
      <c r="F12">
        <v>-19.3</v>
      </c>
      <c r="G12">
        <v>-12.1</v>
      </c>
      <c r="H12">
        <v>-27.5</v>
      </c>
      <c r="I12">
        <v>-19.100000000000001</v>
      </c>
      <c r="J12">
        <v>-9.9</v>
      </c>
      <c r="K12">
        <v>-18</v>
      </c>
      <c r="L12">
        <v>-23.7</v>
      </c>
      <c r="M12">
        <v>-27.2</v>
      </c>
      <c r="N12">
        <v>-32</v>
      </c>
      <c r="O12">
        <v>-24.1</v>
      </c>
      <c r="P12">
        <v>-26.2</v>
      </c>
      <c r="Q12">
        <v>-29</v>
      </c>
      <c r="R12">
        <v>-25.2</v>
      </c>
      <c r="S12">
        <v>-29.2</v>
      </c>
      <c r="T12">
        <v>-23</v>
      </c>
      <c r="U12">
        <v>-14</v>
      </c>
      <c r="V12">
        <v>-18.600000000000001</v>
      </c>
      <c r="W12">
        <v>-31.8</v>
      </c>
      <c r="X12">
        <v>-26.4</v>
      </c>
      <c r="Y12">
        <v>-15.3</v>
      </c>
      <c r="Z12">
        <v>-12.2</v>
      </c>
      <c r="AA12">
        <v>-12.8</v>
      </c>
      <c r="AB12">
        <v>-22.7</v>
      </c>
      <c r="AC12">
        <v>-22.3</v>
      </c>
      <c r="AD12">
        <v>-16.600000000000001</v>
      </c>
      <c r="AE12">
        <v>-14.5</v>
      </c>
      <c r="AF12">
        <v>-23.3</v>
      </c>
      <c r="AG12">
        <v>-18.899999999999999</v>
      </c>
    </row>
    <row r="13" spans="1:33" x14ac:dyDescent="0.25">
      <c r="A13" t="s">
        <v>36</v>
      </c>
      <c r="B13">
        <v>54.8</v>
      </c>
      <c r="C13">
        <v>55.6</v>
      </c>
      <c r="D13">
        <v>56.1</v>
      </c>
      <c r="E13">
        <v>55.4</v>
      </c>
      <c r="F13">
        <v>55.7</v>
      </c>
      <c r="G13">
        <v>59.9</v>
      </c>
      <c r="H13">
        <v>59</v>
      </c>
      <c r="I13">
        <v>62.1</v>
      </c>
      <c r="J13">
        <v>58.7</v>
      </c>
      <c r="K13">
        <v>58.9</v>
      </c>
      <c r="L13">
        <v>58.1</v>
      </c>
      <c r="M13">
        <v>58.5</v>
      </c>
      <c r="N13">
        <v>56.1</v>
      </c>
      <c r="O13">
        <v>55.9</v>
      </c>
      <c r="P13">
        <v>54.6</v>
      </c>
      <c r="Q13">
        <v>54.7</v>
      </c>
      <c r="R13">
        <v>53.5</v>
      </c>
      <c r="S13">
        <v>53.6</v>
      </c>
      <c r="T13">
        <v>55.9</v>
      </c>
      <c r="U13">
        <v>56</v>
      </c>
      <c r="V13">
        <v>57.4</v>
      </c>
      <c r="W13">
        <v>54.4</v>
      </c>
      <c r="X13">
        <v>55.6</v>
      </c>
      <c r="Y13">
        <v>56.4</v>
      </c>
      <c r="Z13">
        <v>57.5</v>
      </c>
      <c r="AA13">
        <v>58.1</v>
      </c>
      <c r="AB13">
        <v>56.4</v>
      </c>
      <c r="AC13">
        <v>56.6</v>
      </c>
      <c r="AD13">
        <v>56.3</v>
      </c>
      <c r="AE13">
        <v>56.3</v>
      </c>
      <c r="AF13">
        <v>56.7</v>
      </c>
      <c r="AG13">
        <v>56.5</v>
      </c>
    </row>
    <row r="14" spans="1:33" x14ac:dyDescent="0.25">
      <c r="A14" t="s">
        <v>37</v>
      </c>
      <c r="B14">
        <v>54.8</v>
      </c>
      <c r="C14">
        <v>55.6</v>
      </c>
      <c r="D14">
        <v>56.1</v>
      </c>
      <c r="E14">
        <v>55.4</v>
      </c>
      <c r="F14">
        <v>55.7</v>
      </c>
      <c r="G14">
        <v>59.9</v>
      </c>
      <c r="H14">
        <v>59</v>
      </c>
      <c r="I14">
        <v>62.1</v>
      </c>
      <c r="J14">
        <v>58.7</v>
      </c>
      <c r="K14">
        <v>58.9</v>
      </c>
      <c r="L14">
        <v>58.1</v>
      </c>
      <c r="M14">
        <v>58.5</v>
      </c>
      <c r="N14">
        <v>56.1</v>
      </c>
      <c r="O14">
        <v>55.9</v>
      </c>
      <c r="P14">
        <v>54.6</v>
      </c>
      <c r="Q14">
        <v>54.7</v>
      </c>
      <c r="R14">
        <v>53.5</v>
      </c>
      <c r="S14">
        <v>53.6</v>
      </c>
      <c r="T14">
        <v>55.9</v>
      </c>
      <c r="U14">
        <v>56</v>
      </c>
      <c r="V14">
        <v>57.4</v>
      </c>
      <c r="W14">
        <v>54.4</v>
      </c>
      <c r="X14">
        <v>55.6</v>
      </c>
      <c r="Y14">
        <v>56.4</v>
      </c>
      <c r="Z14">
        <v>57.5</v>
      </c>
      <c r="AA14">
        <v>58.1</v>
      </c>
      <c r="AB14">
        <v>56.4</v>
      </c>
      <c r="AC14">
        <v>56.6</v>
      </c>
      <c r="AD14">
        <v>56.3</v>
      </c>
      <c r="AE14">
        <v>56.3</v>
      </c>
      <c r="AF14">
        <v>56.7</v>
      </c>
      <c r="AG14">
        <v>56.5</v>
      </c>
    </row>
    <row r="15" spans="1:33" x14ac:dyDescent="0.25">
      <c r="A15" t="s">
        <v>38</v>
      </c>
      <c r="B15">
        <v>8.8000000000000007</v>
      </c>
      <c r="C15">
        <v>8.9</v>
      </c>
      <c r="D15">
        <v>10.6</v>
      </c>
      <c r="E15">
        <v>13.3</v>
      </c>
      <c r="F15">
        <v>0.6</v>
      </c>
      <c r="G15">
        <v>8.5</v>
      </c>
      <c r="H15">
        <v>8.1</v>
      </c>
      <c r="I15">
        <v>11.3</v>
      </c>
      <c r="J15">
        <v>5.3</v>
      </c>
      <c r="K15">
        <v>10.1</v>
      </c>
      <c r="L15">
        <v>-2.5</v>
      </c>
      <c r="M15">
        <v>8.1</v>
      </c>
      <c r="N15">
        <v>6.6</v>
      </c>
      <c r="O15">
        <v>4.8</v>
      </c>
      <c r="P15">
        <v>10.3</v>
      </c>
      <c r="Q15">
        <v>11.7</v>
      </c>
      <c r="R15">
        <v>-0.1</v>
      </c>
      <c r="S15">
        <v>13.6</v>
      </c>
      <c r="T15">
        <v>6</v>
      </c>
      <c r="U15">
        <v>7.4</v>
      </c>
      <c r="V15">
        <v>21.5</v>
      </c>
      <c r="W15">
        <v>20.100000000000001</v>
      </c>
      <c r="X15">
        <v>5.5</v>
      </c>
      <c r="Y15">
        <v>17.5</v>
      </c>
      <c r="Z15">
        <v>21.7</v>
      </c>
      <c r="AA15">
        <v>15.5</v>
      </c>
      <c r="AB15">
        <v>11.5</v>
      </c>
      <c r="AC15">
        <v>11.6</v>
      </c>
      <c r="AD15">
        <v>11.9</v>
      </c>
      <c r="AE15">
        <v>14.6</v>
      </c>
      <c r="AF15">
        <v>6.7</v>
      </c>
      <c r="AG15">
        <v>10.6</v>
      </c>
    </row>
    <row r="16" spans="1:33" x14ac:dyDescent="0.25">
      <c r="A16" t="s">
        <v>35</v>
      </c>
      <c r="B16">
        <v>8.6999999999999993</v>
      </c>
      <c r="C16">
        <v>8.6999999999999993</v>
      </c>
      <c r="D16">
        <v>10.3</v>
      </c>
      <c r="E16">
        <v>13</v>
      </c>
      <c r="F16">
        <v>0</v>
      </c>
      <c r="G16">
        <v>8.1999999999999993</v>
      </c>
      <c r="H16">
        <v>7.2</v>
      </c>
      <c r="I16">
        <v>11.2</v>
      </c>
      <c r="J16">
        <v>5</v>
      </c>
      <c r="K16">
        <v>9.1999999999999993</v>
      </c>
      <c r="L16">
        <v>-3.4</v>
      </c>
      <c r="M16">
        <v>7.7</v>
      </c>
      <c r="N16">
        <v>6.2</v>
      </c>
      <c r="O16">
        <v>4.4000000000000004</v>
      </c>
      <c r="P16">
        <v>10.1</v>
      </c>
      <c r="Q16">
        <v>11</v>
      </c>
      <c r="R16">
        <v>-1.8</v>
      </c>
      <c r="S16">
        <v>12.5</v>
      </c>
      <c r="T16">
        <v>5.5</v>
      </c>
      <c r="U16">
        <v>6.6</v>
      </c>
      <c r="V16">
        <v>21.1</v>
      </c>
      <c r="W16">
        <v>18.399999999999999</v>
      </c>
      <c r="X16">
        <v>4.3</v>
      </c>
      <c r="Y16">
        <v>17.100000000000001</v>
      </c>
      <c r="Z16">
        <v>20.9</v>
      </c>
      <c r="AA16">
        <v>14.8</v>
      </c>
      <c r="AB16">
        <v>10.9</v>
      </c>
      <c r="AC16">
        <v>10.9</v>
      </c>
      <c r="AD16">
        <v>11.3</v>
      </c>
      <c r="AE16">
        <v>14</v>
      </c>
      <c r="AF16">
        <v>6</v>
      </c>
      <c r="AG16">
        <v>10</v>
      </c>
    </row>
    <row r="17" spans="1:33" x14ac:dyDescent="0.25">
      <c r="A17" t="s">
        <v>39</v>
      </c>
      <c r="B17">
        <v>0.2</v>
      </c>
      <c r="C17">
        <v>0.2</v>
      </c>
      <c r="D17">
        <v>0.3</v>
      </c>
      <c r="E17">
        <v>0.2</v>
      </c>
      <c r="F17">
        <v>0.6</v>
      </c>
      <c r="G17">
        <v>0.3</v>
      </c>
      <c r="H17">
        <v>1</v>
      </c>
      <c r="I17">
        <v>0.2</v>
      </c>
      <c r="J17">
        <v>0.3</v>
      </c>
      <c r="K17">
        <v>0.9</v>
      </c>
      <c r="L17">
        <v>0.9</v>
      </c>
      <c r="M17">
        <v>0.5</v>
      </c>
      <c r="N17">
        <v>0.4</v>
      </c>
      <c r="O17">
        <v>0.4</v>
      </c>
      <c r="P17">
        <v>0.2</v>
      </c>
      <c r="Q17">
        <v>0.7</v>
      </c>
      <c r="R17">
        <v>1.7</v>
      </c>
      <c r="S17">
        <v>1.1000000000000001</v>
      </c>
      <c r="T17">
        <v>0.5</v>
      </c>
      <c r="U17">
        <v>0.8</v>
      </c>
      <c r="V17">
        <v>0.4</v>
      </c>
      <c r="W17">
        <v>1.7</v>
      </c>
      <c r="X17">
        <v>1.2</v>
      </c>
      <c r="Y17">
        <v>0.4</v>
      </c>
      <c r="Z17">
        <v>0.8</v>
      </c>
      <c r="AA17">
        <v>0.7</v>
      </c>
      <c r="AB17">
        <v>0.6</v>
      </c>
      <c r="AC17">
        <v>0.6</v>
      </c>
      <c r="AD17">
        <v>0.6</v>
      </c>
      <c r="AE17">
        <v>0.6</v>
      </c>
      <c r="AF17">
        <v>0.6</v>
      </c>
      <c r="AG17">
        <v>0.6</v>
      </c>
    </row>
    <row r="18" spans="1:33" x14ac:dyDescent="0.25">
      <c r="A18" t="s">
        <v>40</v>
      </c>
      <c r="B18">
        <v>-6.7</v>
      </c>
      <c r="C18">
        <v>-6.5</v>
      </c>
      <c r="D18">
        <v>-6.2</v>
      </c>
      <c r="E18">
        <v>-9.1999999999999993</v>
      </c>
      <c r="F18">
        <v>-14.8</v>
      </c>
      <c r="G18">
        <v>-17.399999999999999</v>
      </c>
      <c r="H18">
        <v>-21.1</v>
      </c>
      <c r="I18">
        <v>-22.8</v>
      </c>
      <c r="J18">
        <v>-29.2</v>
      </c>
      <c r="K18">
        <v>-33.299999999999997</v>
      </c>
      <c r="L18">
        <v>-38.5</v>
      </c>
      <c r="M18">
        <v>-41.7</v>
      </c>
      <c r="N18">
        <v>-41.8</v>
      </c>
      <c r="O18">
        <v>-41.3</v>
      </c>
      <c r="P18">
        <v>-40.700000000000003</v>
      </c>
      <c r="Q18">
        <v>-40.1</v>
      </c>
      <c r="R18">
        <v>-41.1</v>
      </c>
      <c r="S18">
        <v>-40.1</v>
      </c>
      <c r="T18">
        <v>-36.9</v>
      </c>
      <c r="U18">
        <v>-36.6</v>
      </c>
      <c r="V18">
        <v>-35.4</v>
      </c>
      <c r="W18">
        <v>-34.700000000000003</v>
      </c>
      <c r="X18">
        <v>-33.6</v>
      </c>
      <c r="Y18">
        <v>-30</v>
      </c>
      <c r="Z18">
        <v>-24.4</v>
      </c>
      <c r="AA18">
        <v>-22.7</v>
      </c>
      <c r="AB18">
        <v>-24.3</v>
      </c>
      <c r="AC18">
        <v>-24.5</v>
      </c>
      <c r="AD18">
        <v>-24.2</v>
      </c>
      <c r="AE18">
        <v>-23.3</v>
      </c>
      <c r="AF18">
        <v>-25.9</v>
      </c>
      <c r="AG18">
        <v>-24.7</v>
      </c>
    </row>
    <row r="19" spans="1:33" x14ac:dyDescent="0.25">
      <c r="A19" t="s">
        <v>37</v>
      </c>
      <c r="B19">
        <v>-6.7</v>
      </c>
      <c r="C19">
        <v>-6.5</v>
      </c>
      <c r="D19">
        <v>-6.2</v>
      </c>
      <c r="E19">
        <v>-9.1999999999999993</v>
      </c>
      <c r="F19">
        <v>-14.8</v>
      </c>
      <c r="G19">
        <v>-17.399999999999999</v>
      </c>
      <c r="H19">
        <v>-21.1</v>
      </c>
      <c r="I19">
        <v>-22.8</v>
      </c>
      <c r="J19">
        <v>-29.2</v>
      </c>
      <c r="K19">
        <v>-33.299999999999997</v>
      </c>
      <c r="L19">
        <v>-38.5</v>
      </c>
      <c r="M19">
        <v>-41.7</v>
      </c>
      <c r="N19">
        <v>-41.8</v>
      </c>
      <c r="O19">
        <v>-41.3</v>
      </c>
      <c r="P19">
        <v>-40.700000000000003</v>
      </c>
      <c r="Q19">
        <v>-40.1</v>
      </c>
      <c r="R19">
        <v>-41.1</v>
      </c>
      <c r="S19">
        <v>-40.1</v>
      </c>
      <c r="T19">
        <v>-36.9</v>
      </c>
      <c r="U19">
        <v>-36.6</v>
      </c>
      <c r="V19">
        <v>-35.4</v>
      </c>
      <c r="W19">
        <v>-34.700000000000003</v>
      </c>
      <c r="X19">
        <v>-33.6</v>
      </c>
      <c r="Y19">
        <v>-30</v>
      </c>
      <c r="Z19">
        <v>-24.4</v>
      </c>
      <c r="AA19">
        <v>-22.7</v>
      </c>
      <c r="AB19">
        <v>-24.3</v>
      </c>
      <c r="AC19">
        <v>-24.5</v>
      </c>
      <c r="AD19">
        <v>-24.2</v>
      </c>
      <c r="AE19">
        <v>-23.3</v>
      </c>
      <c r="AF19">
        <v>-25.9</v>
      </c>
      <c r="AG19">
        <v>-24.7</v>
      </c>
    </row>
    <row r="20" spans="1:33" x14ac:dyDescent="0.25">
      <c r="A20" t="s">
        <v>41</v>
      </c>
      <c r="B20">
        <v>41.5</v>
      </c>
      <c r="C20">
        <v>41.5</v>
      </c>
      <c r="D20">
        <v>41.6</v>
      </c>
      <c r="E20">
        <v>41.7</v>
      </c>
      <c r="F20">
        <v>41.7</v>
      </c>
      <c r="G20">
        <v>41.9</v>
      </c>
      <c r="H20">
        <v>41.8</v>
      </c>
      <c r="I20">
        <v>42</v>
      </c>
      <c r="J20">
        <v>42.2</v>
      </c>
      <c r="K20">
        <v>42.3</v>
      </c>
      <c r="L20">
        <v>42.4</v>
      </c>
      <c r="M20">
        <v>43.1</v>
      </c>
      <c r="N20">
        <v>43</v>
      </c>
      <c r="O20">
        <v>43</v>
      </c>
      <c r="P20">
        <v>43.1</v>
      </c>
      <c r="Q20">
        <v>43.1</v>
      </c>
      <c r="R20">
        <v>51.8</v>
      </c>
      <c r="S20">
        <v>52.2</v>
      </c>
      <c r="T20">
        <v>52.2</v>
      </c>
      <c r="U20">
        <v>52.2</v>
      </c>
      <c r="V20">
        <v>52.3</v>
      </c>
      <c r="W20">
        <v>42.1</v>
      </c>
      <c r="X20">
        <v>41.8</v>
      </c>
      <c r="Y20">
        <v>41.7</v>
      </c>
      <c r="Z20">
        <v>41.8</v>
      </c>
      <c r="AA20">
        <v>41.7</v>
      </c>
      <c r="AB20">
        <v>41.7</v>
      </c>
      <c r="AC20">
        <v>41.8</v>
      </c>
      <c r="AD20">
        <v>41.8</v>
      </c>
      <c r="AE20">
        <v>41.8</v>
      </c>
      <c r="AF20">
        <v>41.8</v>
      </c>
      <c r="AG20">
        <v>41.8</v>
      </c>
    </row>
    <row r="21" spans="1:33" x14ac:dyDescent="0.25">
      <c r="A21" t="s">
        <v>42</v>
      </c>
      <c r="B21">
        <v>1.1000000000000001</v>
      </c>
      <c r="C21">
        <v>1</v>
      </c>
      <c r="D21">
        <v>0.9</v>
      </c>
      <c r="E21">
        <v>1</v>
      </c>
      <c r="F21">
        <v>0.9</v>
      </c>
      <c r="G21">
        <v>1.1000000000000001</v>
      </c>
      <c r="H21">
        <v>0.9</v>
      </c>
      <c r="I21">
        <v>1.1000000000000001</v>
      </c>
      <c r="J21">
        <v>1.1000000000000001</v>
      </c>
      <c r="K21">
        <v>1.2</v>
      </c>
      <c r="L21">
        <v>1.3</v>
      </c>
      <c r="M21">
        <v>1.2</v>
      </c>
      <c r="N21">
        <v>1</v>
      </c>
      <c r="O21">
        <v>1</v>
      </c>
      <c r="P21">
        <v>1.2</v>
      </c>
      <c r="Q21">
        <v>1.1000000000000001</v>
      </c>
      <c r="R21">
        <v>0.9</v>
      </c>
      <c r="S21">
        <v>1</v>
      </c>
      <c r="T21">
        <v>1</v>
      </c>
      <c r="U21">
        <v>1</v>
      </c>
      <c r="V21">
        <v>1</v>
      </c>
      <c r="W21">
        <v>0.9</v>
      </c>
      <c r="X21">
        <v>0.8</v>
      </c>
      <c r="Y21">
        <v>0.8</v>
      </c>
      <c r="Z21">
        <v>0.8</v>
      </c>
      <c r="AA21">
        <v>0.8</v>
      </c>
      <c r="AB21">
        <v>0.7</v>
      </c>
      <c r="AC21">
        <v>0.8</v>
      </c>
      <c r="AD21">
        <v>0.8</v>
      </c>
      <c r="AE21">
        <v>0.8</v>
      </c>
      <c r="AF21">
        <v>0.7</v>
      </c>
      <c r="AG21">
        <v>0.7</v>
      </c>
    </row>
    <row r="22" spans="1:33" x14ac:dyDescent="0.25">
      <c r="A22" t="s">
        <v>43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44</v>
      </c>
      <c r="B23">
        <v>-8.4</v>
      </c>
      <c r="C23">
        <v>-8.4</v>
      </c>
      <c r="D23">
        <v>-8.4</v>
      </c>
      <c r="E23">
        <v>-8.4</v>
      </c>
      <c r="F23">
        <v>-8.4</v>
      </c>
      <c r="G23">
        <v>-8.4</v>
      </c>
      <c r="H23">
        <v>-8.5</v>
      </c>
      <c r="I23">
        <v>-8.5</v>
      </c>
      <c r="J23">
        <v>-8.5</v>
      </c>
      <c r="K23">
        <v>-8.5</v>
      </c>
      <c r="L23">
        <v>-8.5</v>
      </c>
      <c r="M23">
        <v>-7.7</v>
      </c>
      <c r="N23">
        <v>-7.7</v>
      </c>
      <c r="O23">
        <v>-7.7</v>
      </c>
      <c r="P23">
        <v>-7.7</v>
      </c>
      <c r="Q23">
        <v>-7.7</v>
      </c>
      <c r="R23">
        <v>1.2</v>
      </c>
      <c r="S23">
        <v>1.5</v>
      </c>
      <c r="T23">
        <v>1.5</v>
      </c>
      <c r="U23">
        <v>1.5</v>
      </c>
      <c r="V23">
        <v>1.5</v>
      </c>
      <c r="W23">
        <v>-8.5</v>
      </c>
      <c r="X23">
        <v>-8.8000000000000007</v>
      </c>
      <c r="Y23">
        <v>-8.8000000000000007</v>
      </c>
      <c r="Z23">
        <v>-8.8000000000000007</v>
      </c>
      <c r="AA23">
        <v>-8.8000000000000007</v>
      </c>
      <c r="AB23">
        <v>-8.8000000000000007</v>
      </c>
      <c r="AC23">
        <v>-8.8000000000000007</v>
      </c>
      <c r="AD23">
        <v>-8.8000000000000007</v>
      </c>
      <c r="AE23">
        <v>-8.8000000000000007</v>
      </c>
      <c r="AF23">
        <v>-8.8000000000000007</v>
      </c>
      <c r="AG23">
        <v>-8.8000000000000007</v>
      </c>
    </row>
    <row r="24" spans="1:33" x14ac:dyDescent="0.25">
      <c r="A24" t="s">
        <v>45</v>
      </c>
      <c r="B24">
        <v>4.2</v>
      </c>
      <c r="C24">
        <v>4.2</v>
      </c>
      <c r="D24">
        <v>4.2</v>
      </c>
      <c r="E24">
        <v>4.2</v>
      </c>
      <c r="F24">
        <v>4.2</v>
      </c>
      <c r="G24">
        <v>4.2</v>
      </c>
      <c r="H24">
        <v>4.2</v>
      </c>
      <c r="I24">
        <v>4.2</v>
      </c>
      <c r="J24">
        <v>4.2</v>
      </c>
      <c r="K24">
        <v>4.3</v>
      </c>
      <c r="L24">
        <v>4.3</v>
      </c>
      <c r="M24">
        <v>4.3</v>
      </c>
      <c r="N24">
        <v>4.3</v>
      </c>
      <c r="O24">
        <v>4.2</v>
      </c>
      <c r="P24">
        <v>4.2</v>
      </c>
      <c r="Q24">
        <v>4.2</v>
      </c>
      <c r="R24">
        <v>4.2</v>
      </c>
      <c r="S24">
        <v>4.2</v>
      </c>
      <c r="T24">
        <v>4.2</v>
      </c>
      <c r="U24">
        <v>4.2</v>
      </c>
      <c r="V24">
        <v>4.2</v>
      </c>
      <c r="W24">
        <v>4.2</v>
      </c>
      <c r="X24">
        <v>4.2</v>
      </c>
      <c r="Y24">
        <v>4.2</v>
      </c>
      <c r="Z24">
        <v>4.3</v>
      </c>
      <c r="AA24">
        <v>4.3</v>
      </c>
      <c r="AB24">
        <v>4.3</v>
      </c>
      <c r="AC24">
        <v>4.3</v>
      </c>
      <c r="AD24">
        <v>4.3</v>
      </c>
      <c r="AE24">
        <v>4.3</v>
      </c>
      <c r="AF24">
        <v>4.3</v>
      </c>
      <c r="AG24">
        <v>4.3</v>
      </c>
    </row>
    <row r="25" spans="1:33" x14ac:dyDescent="0.25">
      <c r="A25" t="s">
        <v>46</v>
      </c>
      <c r="B25">
        <v>0.1</v>
      </c>
      <c r="C25">
        <v>0.1</v>
      </c>
      <c r="D25">
        <v>0.1</v>
      </c>
      <c r="E25">
        <v>0.1</v>
      </c>
      <c r="F25">
        <v>0.1</v>
      </c>
      <c r="G25">
        <v>0.1</v>
      </c>
      <c r="H25">
        <v>0.1</v>
      </c>
      <c r="I25">
        <v>0.2</v>
      </c>
      <c r="J25">
        <v>0.2</v>
      </c>
      <c r="K25">
        <v>0.2</v>
      </c>
      <c r="L25">
        <v>0.2</v>
      </c>
      <c r="M25">
        <v>0.2</v>
      </c>
      <c r="N25">
        <v>0.2</v>
      </c>
      <c r="O25">
        <v>0.2</v>
      </c>
      <c r="P25">
        <v>0.2</v>
      </c>
      <c r="Q25">
        <v>0.2</v>
      </c>
      <c r="R25">
        <v>0.2</v>
      </c>
      <c r="S25">
        <v>0.2</v>
      </c>
      <c r="T25">
        <v>0.2</v>
      </c>
      <c r="U25">
        <v>0.1</v>
      </c>
      <c r="V25">
        <v>0.2</v>
      </c>
      <c r="W25">
        <v>0.1</v>
      </c>
      <c r="X25">
        <v>0.1</v>
      </c>
      <c r="Y25">
        <v>0.1</v>
      </c>
      <c r="Z25">
        <v>0.1</v>
      </c>
      <c r="AA25">
        <v>0.1</v>
      </c>
      <c r="AB25">
        <v>0.1</v>
      </c>
      <c r="AC25">
        <v>0.1</v>
      </c>
      <c r="AD25">
        <v>0.1</v>
      </c>
      <c r="AE25">
        <v>0.1</v>
      </c>
      <c r="AF25">
        <v>0.1</v>
      </c>
      <c r="AG25">
        <v>0.1</v>
      </c>
    </row>
    <row r="26" spans="1:33" x14ac:dyDescent="0.25">
      <c r="A26" t="s">
        <v>47</v>
      </c>
      <c r="B26">
        <v>44.6</v>
      </c>
      <c r="C26">
        <v>44.7</v>
      </c>
      <c r="D26">
        <v>44.7</v>
      </c>
      <c r="E26">
        <v>44.8</v>
      </c>
      <c r="F26">
        <v>44.9</v>
      </c>
      <c r="G26">
        <v>45</v>
      </c>
      <c r="H26">
        <v>45</v>
      </c>
      <c r="I26">
        <v>45</v>
      </c>
      <c r="J26">
        <v>45.1</v>
      </c>
      <c r="K26">
        <v>45.2</v>
      </c>
      <c r="L26">
        <v>45.2</v>
      </c>
      <c r="M26">
        <v>45.2</v>
      </c>
      <c r="N26">
        <v>45.2</v>
      </c>
      <c r="O26">
        <v>45.2</v>
      </c>
      <c r="P26">
        <v>45.3</v>
      </c>
      <c r="Q26">
        <v>45.3</v>
      </c>
      <c r="R26">
        <v>45.3</v>
      </c>
      <c r="S26">
        <v>45.3</v>
      </c>
      <c r="T26">
        <v>45.3</v>
      </c>
      <c r="U26">
        <v>45.3</v>
      </c>
      <c r="V26">
        <v>45.3</v>
      </c>
      <c r="W26">
        <v>45.3</v>
      </c>
      <c r="X26">
        <v>45.4</v>
      </c>
      <c r="Y26">
        <v>45.4</v>
      </c>
      <c r="Z26">
        <v>45.4</v>
      </c>
      <c r="AA26">
        <v>45.4</v>
      </c>
      <c r="AB26">
        <v>45.4</v>
      </c>
      <c r="AC26">
        <v>45.4</v>
      </c>
      <c r="AD26">
        <v>45.4</v>
      </c>
      <c r="AE26">
        <v>45.4</v>
      </c>
      <c r="AF26">
        <v>45.4</v>
      </c>
      <c r="AG26">
        <v>45.4</v>
      </c>
    </row>
    <row r="27" spans="1:33" x14ac:dyDescent="0.25">
      <c r="A27" t="s">
        <v>48</v>
      </c>
      <c r="B27">
        <v>3.3</v>
      </c>
      <c r="C27">
        <v>3</v>
      </c>
      <c r="D27">
        <v>2.9</v>
      </c>
      <c r="E27">
        <v>2.7</v>
      </c>
      <c r="F27">
        <v>2.5</v>
      </c>
      <c r="G27">
        <v>2.2000000000000002</v>
      </c>
      <c r="H27">
        <v>2.1</v>
      </c>
      <c r="I27">
        <v>2</v>
      </c>
      <c r="J27">
        <v>1.6</v>
      </c>
      <c r="K27">
        <v>1.5</v>
      </c>
      <c r="L27">
        <v>1.4</v>
      </c>
      <c r="M27">
        <v>1.5</v>
      </c>
      <c r="N27">
        <v>1.5</v>
      </c>
      <c r="O27">
        <v>1.5</v>
      </c>
      <c r="P27">
        <v>1.4</v>
      </c>
      <c r="Q27">
        <v>1.4</v>
      </c>
      <c r="R27">
        <v>1.2</v>
      </c>
      <c r="S27">
        <v>1.2</v>
      </c>
      <c r="T27">
        <v>1.2</v>
      </c>
      <c r="U27">
        <v>1.2</v>
      </c>
      <c r="V27">
        <v>1.2</v>
      </c>
      <c r="W27">
        <v>0.6</v>
      </c>
      <c r="X27">
        <v>0.5</v>
      </c>
      <c r="Y27">
        <v>0.6</v>
      </c>
      <c r="Z27">
        <v>0.5</v>
      </c>
      <c r="AA27">
        <v>0.5</v>
      </c>
      <c r="AB27">
        <v>0.8</v>
      </c>
      <c r="AC27">
        <v>0.8</v>
      </c>
      <c r="AD27">
        <v>0.8</v>
      </c>
      <c r="AE27">
        <v>0.8</v>
      </c>
      <c r="AF27">
        <v>0.6</v>
      </c>
      <c r="AG27">
        <v>0.6</v>
      </c>
    </row>
    <row r="28" spans="1:33" x14ac:dyDescent="0.25">
      <c r="A28" t="s">
        <v>49</v>
      </c>
      <c r="B28">
        <v>0.5</v>
      </c>
      <c r="C28">
        <v>0.5</v>
      </c>
      <c r="D28">
        <v>0.5</v>
      </c>
      <c r="E28">
        <v>0.5</v>
      </c>
      <c r="F28">
        <v>0.5</v>
      </c>
      <c r="G28">
        <v>0.5</v>
      </c>
      <c r="H28">
        <v>0.5</v>
      </c>
      <c r="I28">
        <v>0.5</v>
      </c>
      <c r="J28">
        <v>0.5</v>
      </c>
      <c r="K28">
        <v>0.5</v>
      </c>
      <c r="L28">
        <v>0.5</v>
      </c>
      <c r="M28">
        <v>0.5</v>
      </c>
      <c r="N28">
        <v>0.5</v>
      </c>
      <c r="O28">
        <v>0.5</v>
      </c>
      <c r="P28">
        <v>0.5</v>
      </c>
      <c r="Q28">
        <v>0.5</v>
      </c>
      <c r="R28">
        <v>0.5</v>
      </c>
      <c r="S28">
        <v>0.5</v>
      </c>
      <c r="T28">
        <v>0.5</v>
      </c>
      <c r="U28">
        <v>0.5</v>
      </c>
      <c r="V28">
        <v>0.5</v>
      </c>
      <c r="W28">
        <v>-0.1</v>
      </c>
      <c r="X28">
        <v>-0.1</v>
      </c>
      <c r="Y28">
        <v>-0.1</v>
      </c>
      <c r="Z28">
        <v>-0.1</v>
      </c>
      <c r="AA28">
        <v>-0.1</v>
      </c>
      <c r="AB28">
        <v>0</v>
      </c>
      <c r="AC28">
        <v>0</v>
      </c>
      <c r="AD28">
        <v>0</v>
      </c>
      <c r="AE28">
        <v>0</v>
      </c>
      <c r="AF28">
        <v>0</v>
      </c>
      <c r="AG28">
        <v>0</v>
      </c>
    </row>
    <row r="29" spans="1:33" x14ac:dyDescent="0.25">
      <c r="A29" t="s">
        <v>50</v>
      </c>
      <c r="B29">
        <v>0.3</v>
      </c>
      <c r="C29">
        <v>0.3</v>
      </c>
      <c r="D29">
        <v>0.3</v>
      </c>
      <c r="E29">
        <v>0.3</v>
      </c>
      <c r="F29">
        <v>0.3</v>
      </c>
      <c r="G29">
        <v>0.3</v>
      </c>
      <c r="H29">
        <v>0.3</v>
      </c>
      <c r="I29">
        <v>0.3</v>
      </c>
      <c r="J29">
        <v>0.3</v>
      </c>
      <c r="K29">
        <v>0.3</v>
      </c>
      <c r="L29">
        <v>0.3</v>
      </c>
      <c r="M29">
        <v>0.3</v>
      </c>
      <c r="N29">
        <v>0.3</v>
      </c>
      <c r="O29">
        <v>0.3</v>
      </c>
      <c r="P29">
        <v>0.3</v>
      </c>
      <c r="Q29">
        <v>0.3</v>
      </c>
      <c r="R29">
        <v>0.3</v>
      </c>
      <c r="S29">
        <v>0.3</v>
      </c>
      <c r="T29">
        <v>0.3</v>
      </c>
      <c r="U29">
        <v>0.3</v>
      </c>
      <c r="V29">
        <v>0.3</v>
      </c>
      <c r="W29">
        <v>0.3</v>
      </c>
      <c r="X29">
        <v>0.3</v>
      </c>
      <c r="Y29">
        <v>0.3</v>
      </c>
      <c r="Z29">
        <v>0.2</v>
      </c>
      <c r="AA29">
        <v>0.2</v>
      </c>
      <c r="AB29">
        <v>0.2</v>
      </c>
      <c r="AC29">
        <v>0.2</v>
      </c>
      <c r="AD29">
        <v>0.2</v>
      </c>
      <c r="AE29">
        <v>0.2</v>
      </c>
      <c r="AF29">
        <v>0.2</v>
      </c>
      <c r="AG29">
        <v>0.2</v>
      </c>
    </row>
    <row r="30" spans="1:33" x14ac:dyDescent="0.25">
      <c r="A30" t="s">
        <v>51</v>
      </c>
      <c r="B30">
        <v>1.4</v>
      </c>
      <c r="C30">
        <v>1.3</v>
      </c>
      <c r="D30">
        <v>1.2</v>
      </c>
      <c r="E30">
        <v>1.1000000000000001</v>
      </c>
      <c r="F30">
        <v>1</v>
      </c>
      <c r="G30">
        <v>0.8</v>
      </c>
      <c r="H30">
        <v>0.8</v>
      </c>
      <c r="I30">
        <v>0.7</v>
      </c>
      <c r="J30">
        <v>0.5</v>
      </c>
      <c r="K30">
        <v>0.4</v>
      </c>
      <c r="L30">
        <v>0.4</v>
      </c>
      <c r="M30">
        <v>0.4</v>
      </c>
      <c r="N30">
        <v>0.4</v>
      </c>
      <c r="O30">
        <v>0.4</v>
      </c>
      <c r="P30">
        <v>0.4</v>
      </c>
      <c r="Q30">
        <v>0.4</v>
      </c>
      <c r="R30">
        <v>0.3</v>
      </c>
      <c r="S30">
        <v>0.3</v>
      </c>
      <c r="T30">
        <v>0.3</v>
      </c>
      <c r="U30">
        <v>0.2</v>
      </c>
      <c r="V30">
        <v>0.2</v>
      </c>
      <c r="W30">
        <v>0.2</v>
      </c>
      <c r="X30">
        <v>0.2</v>
      </c>
      <c r="Y30">
        <v>0.2</v>
      </c>
      <c r="Z30">
        <v>0.2</v>
      </c>
      <c r="AA30">
        <v>0.2</v>
      </c>
      <c r="AB30">
        <v>0.4</v>
      </c>
      <c r="AC30">
        <v>0.4</v>
      </c>
      <c r="AD30">
        <v>0.4</v>
      </c>
      <c r="AE30">
        <v>0.4</v>
      </c>
      <c r="AF30">
        <v>0.3</v>
      </c>
      <c r="AG30">
        <v>0.3</v>
      </c>
    </row>
    <row r="31" spans="1:33" x14ac:dyDescent="0.25">
      <c r="A31" t="s">
        <v>52</v>
      </c>
      <c r="B31">
        <v>1.1000000000000001</v>
      </c>
      <c r="C31">
        <v>1</v>
      </c>
      <c r="D31">
        <v>0.9</v>
      </c>
      <c r="E31">
        <v>0.8</v>
      </c>
      <c r="F31">
        <v>0.8</v>
      </c>
      <c r="G31">
        <v>0.6</v>
      </c>
      <c r="H31">
        <v>0.6</v>
      </c>
      <c r="I31">
        <v>0.5</v>
      </c>
      <c r="J31">
        <v>0.4</v>
      </c>
      <c r="K31">
        <v>0.3</v>
      </c>
      <c r="L31">
        <v>0.3</v>
      </c>
      <c r="M31">
        <v>0.3</v>
      </c>
      <c r="N31">
        <v>0.3</v>
      </c>
      <c r="O31">
        <v>0.3</v>
      </c>
      <c r="P31">
        <v>0.3</v>
      </c>
      <c r="Q31">
        <v>0.3</v>
      </c>
      <c r="R31">
        <v>0.2</v>
      </c>
      <c r="S31">
        <v>0.2</v>
      </c>
      <c r="T31">
        <v>0.2</v>
      </c>
      <c r="U31">
        <v>0.2</v>
      </c>
      <c r="V31">
        <v>0.2</v>
      </c>
      <c r="W31">
        <v>0.2</v>
      </c>
      <c r="X31">
        <v>0.1</v>
      </c>
      <c r="Y31">
        <v>0.2</v>
      </c>
      <c r="Z31">
        <v>0.1</v>
      </c>
      <c r="AA31">
        <v>0.1</v>
      </c>
      <c r="AB31">
        <v>0.3</v>
      </c>
      <c r="AC31">
        <v>0.3</v>
      </c>
      <c r="AD31">
        <v>0.3</v>
      </c>
      <c r="AE31">
        <v>0.3</v>
      </c>
      <c r="AF31">
        <v>0.2</v>
      </c>
      <c r="AG31">
        <v>0.2</v>
      </c>
    </row>
    <row r="32" spans="1:33" x14ac:dyDescent="0.25">
      <c r="A32" t="s">
        <v>53</v>
      </c>
      <c r="B32">
        <v>-107.8</v>
      </c>
      <c r="C32">
        <v>-108.4</v>
      </c>
      <c r="D32">
        <v>-106.3</v>
      </c>
      <c r="E32">
        <v>-105.4</v>
      </c>
      <c r="F32">
        <v>-103.8</v>
      </c>
      <c r="G32">
        <v>-103.5</v>
      </c>
      <c r="H32">
        <v>-104.4</v>
      </c>
      <c r="I32">
        <v>-104.8</v>
      </c>
      <c r="J32">
        <v>-106.9</v>
      </c>
      <c r="K32">
        <v>-109.4</v>
      </c>
      <c r="L32">
        <v>-110.3</v>
      </c>
      <c r="M32">
        <v>-111.6</v>
      </c>
      <c r="N32">
        <v>-111</v>
      </c>
      <c r="O32">
        <v>-111.7</v>
      </c>
      <c r="P32">
        <v>-112.6</v>
      </c>
      <c r="Q32">
        <v>-113.9</v>
      </c>
      <c r="R32">
        <v>-114.3</v>
      </c>
      <c r="S32">
        <v>-115.5</v>
      </c>
      <c r="T32">
        <v>-118.6</v>
      </c>
      <c r="U32">
        <v>-120.4</v>
      </c>
      <c r="V32">
        <v>-121.8</v>
      </c>
      <c r="W32">
        <v>-122.1</v>
      </c>
      <c r="X32">
        <v>-122.2</v>
      </c>
      <c r="Y32">
        <v>-123.4</v>
      </c>
      <c r="Z32">
        <v>-124.6</v>
      </c>
      <c r="AA32">
        <v>-123.9</v>
      </c>
      <c r="AB32">
        <v>-121.9</v>
      </c>
      <c r="AC32">
        <v>-125.6</v>
      </c>
      <c r="AD32">
        <v>-125</v>
      </c>
      <c r="AE32">
        <v>-124.5</v>
      </c>
      <c r="AF32">
        <v>-131.6</v>
      </c>
      <c r="AG32">
        <v>-132.5</v>
      </c>
    </row>
    <row r="33" spans="1:33" x14ac:dyDescent="0.25">
      <c r="A33" t="s">
        <v>54</v>
      </c>
      <c r="B33">
        <v>11.3</v>
      </c>
      <c r="C33">
        <v>11.3</v>
      </c>
      <c r="D33">
        <v>11.3</v>
      </c>
      <c r="E33">
        <v>11.2</v>
      </c>
      <c r="F33">
        <v>11.2</v>
      </c>
      <c r="G33">
        <v>11.2</v>
      </c>
      <c r="H33">
        <v>11.2</v>
      </c>
      <c r="I33">
        <v>11.2</v>
      </c>
      <c r="J33">
        <v>11.2</v>
      </c>
      <c r="K33">
        <v>11.2</v>
      </c>
      <c r="L33">
        <v>11.2</v>
      </c>
      <c r="M33">
        <v>11.2</v>
      </c>
      <c r="N33">
        <v>11.2</v>
      </c>
      <c r="O33">
        <v>11.6</v>
      </c>
      <c r="P33">
        <v>11.9</v>
      </c>
      <c r="Q33">
        <v>12.2</v>
      </c>
      <c r="R33">
        <v>12.4</v>
      </c>
      <c r="S33">
        <v>12.7</v>
      </c>
      <c r="T33">
        <v>13.1</v>
      </c>
      <c r="U33">
        <v>13.4</v>
      </c>
      <c r="V33">
        <v>13.7</v>
      </c>
      <c r="W33">
        <v>14</v>
      </c>
      <c r="X33">
        <v>14.3</v>
      </c>
      <c r="Y33">
        <v>14.7</v>
      </c>
      <c r="Z33">
        <v>15.1</v>
      </c>
      <c r="AA33">
        <v>15.7</v>
      </c>
      <c r="AB33">
        <v>16</v>
      </c>
      <c r="AC33">
        <v>16</v>
      </c>
      <c r="AD33">
        <v>15.9</v>
      </c>
      <c r="AE33">
        <v>15.9</v>
      </c>
      <c r="AF33">
        <v>15.9</v>
      </c>
      <c r="AG33">
        <v>15.9</v>
      </c>
    </row>
    <row r="34" spans="1:33" x14ac:dyDescent="0.25">
      <c r="A34" t="s">
        <v>55</v>
      </c>
      <c r="B34">
        <v>-96.4</v>
      </c>
      <c r="C34">
        <v>-97.6</v>
      </c>
      <c r="D34">
        <v>-98.6</v>
      </c>
      <c r="E34">
        <v>-100.2</v>
      </c>
      <c r="F34">
        <v>-101.7</v>
      </c>
      <c r="G34">
        <v>-103.3</v>
      </c>
      <c r="H34">
        <v>-104.8</v>
      </c>
      <c r="I34">
        <v>-106.4</v>
      </c>
      <c r="J34">
        <v>-107.7</v>
      </c>
      <c r="K34">
        <v>-109</v>
      </c>
      <c r="L34">
        <v>-110.4</v>
      </c>
      <c r="M34">
        <v>-111.4</v>
      </c>
      <c r="N34">
        <v>-112.3</v>
      </c>
      <c r="O34">
        <v>-114.1</v>
      </c>
      <c r="P34">
        <v>-115.8</v>
      </c>
      <c r="Q34">
        <v>-117.4</v>
      </c>
      <c r="R34">
        <v>-118.9</v>
      </c>
      <c r="S34">
        <v>-120.4</v>
      </c>
      <c r="T34">
        <v>-121.9</v>
      </c>
      <c r="U34">
        <v>-123.3</v>
      </c>
      <c r="V34">
        <v>-124.6</v>
      </c>
      <c r="W34">
        <v>-126</v>
      </c>
      <c r="X34">
        <v>-126.7</v>
      </c>
      <c r="Y34">
        <v>-128</v>
      </c>
      <c r="Z34">
        <v>-129.4</v>
      </c>
      <c r="AA34">
        <v>-130.4</v>
      </c>
      <c r="AB34">
        <v>-129.80000000000001</v>
      </c>
      <c r="AC34">
        <v>-129.6</v>
      </c>
      <c r="AD34">
        <v>-129.5</v>
      </c>
      <c r="AE34">
        <v>-129.30000000000001</v>
      </c>
      <c r="AF34">
        <v>-136.69999999999999</v>
      </c>
      <c r="AG34">
        <v>-137.80000000000001</v>
      </c>
    </row>
    <row r="35" spans="1:33" x14ac:dyDescent="0.25">
      <c r="A35" t="s">
        <v>56</v>
      </c>
      <c r="B35">
        <v>1.8</v>
      </c>
      <c r="C35">
        <v>1.8</v>
      </c>
      <c r="D35">
        <v>2</v>
      </c>
      <c r="E35">
        <v>2.2000000000000002</v>
      </c>
      <c r="F35">
        <v>2.1</v>
      </c>
      <c r="G35">
        <v>2.2000000000000002</v>
      </c>
      <c r="H35">
        <v>2.2000000000000002</v>
      </c>
      <c r="I35">
        <v>2.2000000000000002</v>
      </c>
      <c r="J35">
        <v>1.8</v>
      </c>
      <c r="K35">
        <v>1.8</v>
      </c>
      <c r="L35">
        <v>2.2999999999999998</v>
      </c>
      <c r="M35">
        <v>2.2999999999999998</v>
      </c>
      <c r="N35">
        <v>2</v>
      </c>
      <c r="O35">
        <v>2.1</v>
      </c>
      <c r="P35">
        <v>2.8</v>
      </c>
      <c r="Q35">
        <v>2.8</v>
      </c>
      <c r="R35">
        <v>2.8</v>
      </c>
      <c r="S35">
        <v>2.9</v>
      </c>
      <c r="T35">
        <v>2.8</v>
      </c>
      <c r="U35">
        <v>2.7</v>
      </c>
      <c r="V35">
        <v>1.9</v>
      </c>
      <c r="W35">
        <v>2.1</v>
      </c>
      <c r="X35">
        <v>1.9</v>
      </c>
      <c r="Y35">
        <v>2</v>
      </c>
      <c r="Z35">
        <v>2</v>
      </c>
      <c r="AA35">
        <v>1.9</v>
      </c>
      <c r="AB35">
        <v>1.9</v>
      </c>
      <c r="AC35">
        <v>1.9</v>
      </c>
      <c r="AD35">
        <v>2</v>
      </c>
      <c r="AE35">
        <v>2</v>
      </c>
      <c r="AF35">
        <v>2</v>
      </c>
      <c r="AG35">
        <v>2.1</v>
      </c>
    </row>
    <row r="36" spans="1:33" x14ac:dyDescent="0.25">
      <c r="A36" t="s">
        <v>57</v>
      </c>
      <c r="B36">
        <v>-24.5</v>
      </c>
      <c r="C36">
        <v>-24</v>
      </c>
      <c r="D36">
        <v>-21</v>
      </c>
      <c r="E36">
        <v>-18.600000000000001</v>
      </c>
      <c r="F36">
        <v>-15.5</v>
      </c>
      <c r="G36">
        <v>-13.5</v>
      </c>
      <c r="H36">
        <v>-13</v>
      </c>
      <c r="I36">
        <v>-11.8</v>
      </c>
      <c r="J36">
        <v>-12.2</v>
      </c>
      <c r="K36">
        <v>-13.4</v>
      </c>
      <c r="L36">
        <v>-13.4</v>
      </c>
      <c r="M36">
        <v>-13.6</v>
      </c>
      <c r="N36">
        <v>-11.8</v>
      </c>
      <c r="O36">
        <v>-11.3</v>
      </c>
      <c r="P36">
        <v>-11.4</v>
      </c>
      <c r="Q36">
        <v>-11.4</v>
      </c>
      <c r="R36">
        <v>-10.7</v>
      </c>
      <c r="S36">
        <v>-10.7</v>
      </c>
      <c r="T36">
        <v>-12.6</v>
      </c>
      <c r="U36">
        <v>-13.3</v>
      </c>
      <c r="V36">
        <v>-12.7</v>
      </c>
      <c r="W36">
        <v>-12.3</v>
      </c>
      <c r="X36">
        <v>-11.7</v>
      </c>
      <c r="Y36">
        <v>-12.1</v>
      </c>
      <c r="Z36">
        <v>-12.3</v>
      </c>
      <c r="AA36">
        <v>-11.1</v>
      </c>
      <c r="AB36">
        <v>-10</v>
      </c>
      <c r="AC36">
        <v>-13.8</v>
      </c>
      <c r="AD36">
        <v>-13.4</v>
      </c>
      <c r="AE36">
        <v>-13.1</v>
      </c>
      <c r="AF36">
        <v>-12.8</v>
      </c>
      <c r="AG36">
        <v>-12.6</v>
      </c>
    </row>
    <row r="37" spans="1:33" x14ac:dyDescent="0.25">
      <c r="A37" t="s">
        <v>58</v>
      </c>
      <c r="B37">
        <v>62.5</v>
      </c>
      <c r="C37">
        <v>64</v>
      </c>
      <c r="D37">
        <v>65.599999999999994</v>
      </c>
      <c r="E37">
        <v>67.5</v>
      </c>
      <c r="F37">
        <v>69.3</v>
      </c>
      <c r="G37">
        <v>71.3</v>
      </c>
      <c r="H37">
        <v>73.3</v>
      </c>
      <c r="I37">
        <v>75.400000000000006</v>
      </c>
      <c r="J37">
        <v>77.3</v>
      </c>
      <c r="K37">
        <v>79.099999999999994</v>
      </c>
      <c r="L37">
        <v>81.099999999999994</v>
      </c>
      <c r="M37">
        <v>82.7</v>
      </c>
      <c r="N37">
        <v>83.9</v>
      </c>
      <c r="O37">
        <v>84.4</v>
      </c>
      <c r="P37">
        <v>84.6</v>
      </c>
      <c r="Q37">
        <v>85</v>
      </c>
      <c r="R37">
        <v>85.1</v>
      </c>
      <c r="S37">
        <v>85.1</v>
      </c>
      <c r="T37">
        <v>84.9</v>
      </c>
      <c r="U37">
        <v>84.7</v>
      </c>
      <c r="V37">
        <v>84.3</v>
      </c>
      <c r="W37">
        <v>83.9</v>
      </c>
      <c r="X37">
        <v>83.4</v>
      </c>
      <c r="Y37">
        <v>82.8</v>
      </c>
      <c r="Z37">
        <v>82</v>
      </c>
      <c r="AA37">
        <v>81</v>
      </c>
      <c r="AB37">
        <v>80.599999999999994</v>
      </c>
      <c r="AC37">
        <v>80.900000000000006</v>
      </c>
      <c r="AD37">
        <v>81</v>
      </c>
      <c r="AE37">
        <v>81.099999999999994</v>
      </c>
      <c r="AF37">
        <v>81</v>
      </c>
      <c r="AG37">
        <v>81</v>
      </c>
    </row>
    <row r="38" spans="1:33" x14ac:dyDescent="0.25">
      <c r="A38" t="s">
        <v>37</v>
      </c>
      <c r="B38">
        <v>62.5</v>
      </c>
      <c r="C38">
        <v>64</v>
      </c>
      <c r="D38">
        <v>65.599999999999994</v>
      </c>
      <c r="E38">
        <v>67.5</v>
      </c>
      <c r="F38">
        <v>69.3</v>
      </c>
      <c r="G38">
        <v>71.3</v>
      </c>
      <c r="H38">
        <v>73.3</v>
      </c>
      <c r="I38">
        <v>75.400000000000006</v>
      </c>
      <c r="J38">
        <v>77.3</v>
      </c>
      <c r="K38">
        <v>79.099999999999994</v>
      </c>
      <c r="L38">
        <v>81.099999999999994</v>
      </c>
      <c r="M38">
        <v>82.7</v>
      </c>
      <c r="N38">
        <v>83.9</v>
      </c>
      <c r="O38">
        <v>84.4</v>
      </c>
      <c r="P38">
        <v>84.6</v>
      </c>
      <c r="Q38">
        <v>85</v>
      </c>
      <c r="R38">
        <v>85.1</v>
      </c>
      <c r="S38">
        <v>85.1</v>
      </c>
      <c r="T38">
        <v>84.9</v>
      </c>
      <c r="U38">
        <v>84.7</v>
      </c>
      <c r="V38">
        <v>84.3</v>
      </c>
      <c r="W38">
        <v>83.9</v>
      </c>
      <c r="X38">
        <v>83.4</v>
      </c>
      <c r="Y38">
        <v>82.8</v>
      </c>
      <c r="Z38">
        <v>82</v>
      </c>
      <c r="AA38">
        <v>81</v>
      </c>
      <c r="AB38">
        <v>80.599999999999994</v>
      </c>
      <c r="AC38">
        <v>80.900000000000006</v>
      </c>
      <c r="AD38">
        <v>81</v>
      </c>
      <c r="AE38">
        <v>81.099999999999994</v>
      </c>
      <c r="AF38">
        <v>81</v>
      </c>
      <c r="AG38">
        <v>81</v>
      </c>
    </row>
    <row r="39" spans="1:33" x14ac:dyDescent="0.25">
      <c r="A39" t="s">
        <v>59</v>
      </c>
      <c r="B39">
        <v>57.9</v>
      </c>
      <c r="C39">
        <v>57.2</v>
      </c>
      <c r="D39">
        <v>54.3</v>
      </c>
      <c r="E39">
        <v>54.6</v>
      </c>
      <c r="F39">
        <v>58.3</v>
      </c>
      <c r="G39">
        <v>54</v>
      </c>
      <c r="H39">
        <v>57.1</v>
      </c>
      <c r="I39">
        <v>53.5</v>
      </c>
      <c r="J39">
        <v>54.8</v>
      </c>
      <c r="K39">
        <v>59.5</v>
      </c>
      <c r="L39">
        <v>66.2</v>
      </c>
      <c r="M39">
        <v>57.4</v>
      </c>
      <c r="N39">
        <v>70.5</v>
      </c>
      <c r="O39">
        <v>63.3</v>
      </c>
      <c r="P39">
        <v>81.7</v>
      </c>
      <c r="Q39">
        <v>72.400000000000006</v>
      </c>
      <c r="R39">
        <v>64.2</v>
      </c>
      <c r="S39">
        <v>69</v>
      </c>
      <c r="T39">
        <v>61.2</v>
      </c>
      <c r="U39">
        <v>66.599999999999994</v>
      </c>
      <c r="V39">
        <v>56.3</v>
      </c>
      <c r="W39">
        <v>62.6</v>
      </c>
      <c r="X39">
        <v>63.8</v>
      </c>
      <c r="Y39">
        <v>64.3</v>
      </c>
      <c r="Z39">
        <v>58</v>
      </c>
      <c r="AA39">
        <v>80.400000000000006</v>
      </c>
      <c r="AB39">
        <v>58.9</v>
      </c>
      <c r="AC39">
        <v>68.3</v>
      </c>
      <c r="AD39">
        <v>64.400000000000006</v>
      </c>
      <c r="AE39">
        <v>64.2</v>
      </c>
      <c r="AF39">
        <v>76.400000000000006</v>
      </c>
      <c r="AG39">
        <v>77.8</v>
      </c>
    </row>
    <row r="40" spans="1:33" x14ac:dyDescent="0.25">
      <c r="A40" t="s">
        <v>20</v>
      </c>
      <c r="B40">
        <v>53.5</v>
      </c>
      <c r="C40">
        <v>53</v>
      </c>
      <c r="D40">
        <v>51.2</v>
      </c>
      <c r="E40">
        <v>51.2</v>
      </c>
      <c r="F40">
        <v>53.6</v>
      </c>
      <c r="G40">
        <v>50.8</v>
      </c>
      <c r="H40">
        <v>52.6</v>
      </c>
      <c r="I40">
        <v>50.5</v>
      </c>
      <c r="J40">
        <v>51.4</v>
      </c>
      <c r="K40">
        <v>54.1</v>
      </c>
      <c r="L40">
        <v>58.2</v>
      </c>
      <c r="M40">
        <v>52.7</v>
      </c>
      <c r="N40">
        <v>60.9</v>
      </c>
      <c r="O40">
        <v>56.6</v>
      </c>
      <c r="P40">
        <v>66.8</v>
      </c>
      <c r="Q40">
        <v>61.3</v>
      </c>
      <c r="R40">
        <v>56.5</v>
      </c>
      <c r="S40">
        <v>59.6</v>
      </c>
      <c r="T40">
        <v>54.8</v>
      </c>
      <c r="U40">
        <v>57.9</v>
      </c>
      <c r="V40">
        <v>52.2</v>
      </c>
      <c r="W40">
        <v>55.7</v>
      </c>
      <c r="X40">
        <v>57</v>
      </c>
      <c r="Y40">
        <v>57.2</v>
      </c>
      <c r="Z40">
        <v>53.2</v>
      </c>
      <c r="AA40">
        <v>67</v>
      </c>
      <c r="AB40">
        <v>53.9</v>
      </c>
      <c r="AC40">
        <v>60.1</v>
      </c>
      <c r="AD40">
        <v>57.3</v>
      </c>
      <c r="AE40">
        <v>56.9</v>
      </c>
      <c r="AF40">
        <v>65.400000000000006</v>
      </c>
      <c r="AG40">
        <v>66</v>
      </c>
    </row>
    <row r="41" spans="1:33" x14ac:dyDescent="0.25">
      <c r="A41" t="s">
        <v>21</v>
      </c>
      <c r="B41">
        <v>4.4000000000000004</v>
      </c>
      <c r="C41">
        <v>4.2</v>
      </c>
      <c r="D41">
        <v>3.1</v>
      </c>
      <c r="E41">
        <v>3.3</v>
      </c>
      <c r="F41">
        <v>4.7</v>
      </c>
      <c r="G41">
        <v>3.2</v>
      </c>
      <c r="H41">
        <v>4.5</v>
      </c>
      <c r="I41">
        <v>3</v>
      </c>
      <c r="J41">
        <v>3.4</v>
      </c>
      <c r="K41">
        <v>5.4</v>
      </c>
      <c r="L41">
        <v>8</v>
      </c>
      <c r="M41">
        <v>4.7</v>
      </c>
      <c r="N41">
        <v>9.6</v>
      </c>
      <c r="O41">
        <v>6.7</v>
      </c>
      <c r="P41">
        <v>14.9</v>
      </c>
      <c r="Q41">
        <v>11.1</v>
      </c>
      <c r="R41">
        <v>7.7</v>
      </c>
      <c r="S41">
        <v>9.4</v>
      </c>
      <c r="T41">
        <v>6.4</v>
      </c>
      <c r="U41">
        <v>8.6999999999999993</v>
      </c>
      <c r="V41">
        <v>4.0999999999999996</v>
      </c>
      <c r="W41">
        <v>6.8</v>
      </c>
      <c r="X41">
        <v>6.8</v>
      </c>
      <c r="Y41">
        <v>7.1</v>
      </c>
      <c r="Z41">
        <v>4.8</v>
      </c>
      <c r="AA41">
        <v>13.4</v>
      </c>
      <c r="AB41">
        <v>5</v>
      </c>
      <c r="AC41">
        <v>8.3000000000000007</v>
      </c>
      <c r="AD41">
        <v>7</v>
      </c>
      <c r="AE41">
        <v>7.3</v>
      </c>
      <c r="AF41">
        <v>11</v>
      </c>
      <c r="AG41">
        <v>11.8</v>
      </c>
    </row>
    <row r="42" spans="1:33" x14ac:dyDescent="0.25">
      <c r="A42" t="s">
        <v>60</v>
      </c>
      <c r="B42">
        <v>-938.9</v>
      </c>
      <c r="C42">
        <v>-944.4</v>
      </c>
      <c r="D42">
        <v>-936.8</v>
      </c>
      <c r="E42">
        <v>-917.6</v>
      </c>
      <c r="F42">
        <v>-931.8</v>
      </c>
      <c r="G42">
        <v>-902.8</v>
      </c>
      <c r="H42">
        <v>-923.5</v>
      </c>
      <c r="I42">
        <v>-903.4</v>
      </c>
      <c r="J42">
        <v>-904.8</v>
      </c>
      <c r="K42">
        <v>-900.5</v>
      </c>
      <c r="L42">
        <v>-902</v>
      </c>
      <c r="M42">
        <v>-899.9</v>
      </c>
      <c r="N42">
        <v>-867.1</v>
      </c>
      <c r="O42">
        <v>-891.4</v>
      </c>
      <c r="P42">
        <v>-791.3</v>
      </c>
      <c r="Q42">
        <v>-853.5</v>
      </c>
      <c r="R42">
        <v>-882.6</v>
      </c>
      <c r="S42">
        <v>-843.1</v>
      </c>
      <c r="T42">
        <v>-824.7</v>
      </c>
      <c r="U42">
        <v>-787</v>
      </c>
      <c r="V42">
        <v>-807.4</v>
      </c>
      <c r="W42">
        <v>-853.8</v>
      </c>
      <c r="X42">
        <v>-849.4</v>
      </c>
      <c r="Y42">
        <v>-813.5</v>
      </c>
      <c r="Z42">
        <v>-826.9</v>
      </c>
      <c r="AA42">
        <v>-752.2</v>
      </c>
      <c r="AB42">
        <v>-874.2</v>
      </c>
      <c r="AC42">
        <v>-842.5</v>
      </c>
      <c r="AD42">
        <v>-829.5</v>
      </c>
      <c r="AE42">
        <v>-768.2</v>
      </c>
      <c r="AF42">
        <v>-852.5</v>
      </c>
      <c r="AG42">
        <v>-832</v>
      </c>
    </row>
    <row r="43" spans="1:33" x14ac:dyDescent="0.25">
      <c r="A43" t="s">
        <v>61</v>
      </c>
      <c r="B43">
        <v>-881</v>
      </c>
      <c r="C43">
        <v>-887.2</v>
      </c>
      <c r="D43">
        <v>-882.5</v>
      </c>
      <c r="E43">
        <v>-863.1</v>
      </c>
      <c r="F43">
        <v>-873.6</v>
      </c>
      <c r="G43">
        <v>-848.8</v>
      </c>
      <c r="H43">
        <v>-866.4</v>
      </c>
      <c r="I43">
        <v>-849.9</v>
      </c>
      <c r="J43">
        <v>-850</v>
      </c>
      <c r="K43">
        <v>-841</v>
      </c>
      <c r="L43">
        <v>-835.8</v>
      </c>
      <c r="M43">
        <v>-842.6</v>
      </c>
      <c r="N43">
        <v>-796.6</v>
      </c>
      <c r="O43">
        <v>-828.1</v>
      </c>
      <c r="P43">
        <v>-709.6</v>
      </c>
      <c r="Q43">
        <v>-781.1</v>
      </c>
      <c r="R43">
        <v>-818.4</v>
      </c>
      <c r="S43">
        <v>-774.1</v>
      </c>
      <c r="T43">
        <v>-763.4</v>
      </c>
      <c r="U43">
        <v>-720.5</v>
      </c>
      <c r="V43">
        <v>-751</v>
      </c>
      <c r="W43">
        <v>-791.2</v>
      </c>
      <c r="X43">
        <v>-785.6</v>
      </c>
      <c r="Y43">
        <v>-749.2</v>
      </c>
      <c r="Z43">
        <v>-768.8</v>
      </c>
      <c r="AA43">
        <v>-671.9</v>
      </c>
      <c r="AB43">
        <v>-815.3</v>
      </c>
      <c r="AC43">
        <v>-774.2</v>
      </c>
      <c r="AD43">
        <v>-765.1</v>
      </c>
      <c r="AE43">
        <v>-704</v>
      </c>
      <c r="AF43">
        <v>-776.2</v>
      </c>
      <c r="AG43">
        <v>-754.2</v>
      </c>
    </row>
    <row r="44" spans="1:33" x14ac:dyDescent="0.25">
      <c r="A44" t="s">
        <v>62</v>
      </c>
    </row>
    <row r="45" spans="1:33" x14ac:dyDescent="0.25">
      <c r="A45" t="s">
        <v>63</v>
      </c>
    </row>
    <row r="46" spans="1:33" x14ac:dyDescent="0.25">
      <c r="A46" t="s">
        <v>64</v>
      </c>
    </row>
    <row r="47" spans="1:33" x14ac:dyDescent="0.25">
      <c r="A47" t="s">
        <v>65</v>
      </c>
    </row>
    <row r="48" spans="1:33" x14ac:dyDescent="0.25">
      <c r="A48" t="s">
        <v>66</v>
      </c>
    </row>
    <row r="49" spans="1:1" x14ac:dyDescent="0.25">
      <c r="A49" t="s">
        <v>67</v>
      </c>
    </row>
    <row r="50" spans="1:1" x14ac:dyDescent="0.25">
      <c r="A50" t="s">
        <v>125</v>
      </c>
    </row>
    <row r="51" spans="1:1" x14ac:dyDescent="0.25">
      <c r="A51" t="s">
        <v>68</v>
      </c>
    </row>
    <row r="52" spans="1:1" x14ac:dyDescent="0.25">
      <c r="A52" t="s">
        <v>69</v>
      </c>
    </row>
    <row r="53" spans="1:1" x14ac:dyDescent="0.25">
      <c r="A53" t="s">
        <v>126</v>
      </c>
    </row>
    <row r="54" spans="1:1" x14ac:dyDescent="0.25">
      <c r="A54" t="s">
        <v>127</v>
      </c>
    </row>
    <row r="55" spans="1:1" x14ac:dyDescent="0.25">
      <c r="A55" t="s">
        <v>128</v>
      </c>
    </row>
    <row r="56" spans="1:1" x14ac:dyDescent="0.25">
      <c r="A56" t="s">
        <v>70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5FA0-E3E7-47BD-9447-13EDD33DA751}">
  <sheetPr>
    <tabColor rgb="FF92D050"/>
  </sheetPr>
  <dimension ref="A1:BL86"/>
  <sheetViews>
    <sheetView topLeftCell="A45" workbookViewId="0">
      <selection activeCell="E83" sqref="E83"/>
    </sheetView>
  </sheetViews>
  <sheetFormatPr defaultColWidth="12.5703125" defaultRowHeight="15" x14ac:dyDescent="0.25"/>
  <cols>
    <col min="1" max="1" width="73.85546875" customWidth="1"/>
    <col min="2" max="2" width="22" customWidth="1"/>
    <col min="3" max="3" width="36.140625" customWidth="1"/>
    <col min="4" max="4" width="14.7109375" customWidth="1"/>
  </cols>
  <sheetData>
    <row r="1" spans="1:64" ht="14.25" customHeight="1" x14ac:dyDescent="0.25">
      <c r="A1" s="8" t="s">
        <v>77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row>
    <row r="2" spans="1:64" ht="145.5" customHeight="1" x14ac:dyDescent="0.25">
      <c r="A2" s="11" t="s">
        <v>108</v>
      </c>
      <c r="B2" s="12"/>
    </row>
    <row r="3" spans="1:64" x14ac:dyDescent="0.25">
      <c r="A3" s="12"/>
      <c r="B3" s="12"/>
    </row>
    <row r="4" spans="1:64" ht="14.25" customHeight="1" x14ac:dyDescent="0.25">
      <c r="A4" s="8" t="s">
        <v>78</v>
      </c>
      <c r="B4" s="9"/>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x14ac:dyDescent="0.25">
      <c r="A5" s="13"/>
      <c r="B5" s="13"/>
      <c r="C5" s="13"/>
      <c r="D5" s="13"/>
      <c r="G5" s="12"/>
      <c r="H5" s="14"/>
    </row>
    <row r="6" spans="1:64" x14ac:dyDescent="0.25">
      <c r="A6" s="13"/>
      <c r="B6" s="12" t="s">
        <v>79</v>
      </c>
      <c r="C6" s="12" t="s">
        <v>80</v>
      </c>
      <c r="D6" s="12" t="s">
        <v>81</v>
      </c>
      <c r="G6" s="12"/>
      <c r="H6" s="14"/>
    </row>
    <row r="7" spans="1:64" x14ac:dyDescent="0.25">
      <c r="A7" s="13" t="s">
        <v>82</v>
      </c>
      <c r="B7" s="12">
        <v>5.1999999999999998E-2</v>
      </c>
      <c r="C7" s="12">
        <f t="shared" ref="C7:D8" si="0">B7</f>
        <v>5.1999999999999998E-2</v>
      </c>
      <c r="D7" s="12">
        <f t="shared" si="0"/>
        <v>5.1999999999999998E-2</v>
      </c>
      <c r="G7" s="12"/>
      <c r="H7" s="14"/>
    </row>
    <row r="8" spans="1:64" x14ac:dyDescent="0.25">
      <c r="A8" s="13" t="s">
        <v>83</v>
      </c>
      <c r="B8" s="12">
        <v>0.37</v>
      </c>
      <c r="C8" s="12">
        <f t="shared" si="0"/>
        <v>0.37</v>
      </c>
      <c r="D8" s="12">
        <f t="shared" si="0"/>
        <v>0.37</v>
      </c>
      <c r="G8" s="12"/>
      <c r="H8" s="14"/>
    </row>
    <row r="9" spans="1:64" x14ac:dyDescent="0.25">
      <c r="A9" s="12" t="s">
        <v>84</v>
      </c>
      <c r="B9" s="13"/>
      <c r="C9" s="13"/>
      <c r="D9" s="13"/>
      <c r="G9" s="12"/>
      <c r="H9" s="14"/>
    </row>
    <row r="10" spans="1:64" x14ac:dyDescent="0.25">
      <c r="A10" s="13"/>
      <c r="B10" s="13"/>
      <c r="C10" s="13"/>
      <c r="D10" s="13"/>
      <c r="G10" s="12"/>
      <c r="H10" s="14"/>
    </row>
    <row r="11" spans="1:64" x14ac:dyDescent="0.25">
      <c r="A11" s="13" t="s">
        <v>85</v>
      </c>
      <c r="B11" s="14">
        <v>2020</v>
      </c>
      <c r="C11" s="14">
        <v>2022</v>
      </c>
      <c r="D11" s="14">
        <v>2031</v>
      </c>
      <c r="E11" s="14">
        <v>2033</v>
      </c>
      <c r="F11" s="14">
        <v>2050</v>
      </c>
      <c r="G11" s="14"/>
    </row>
    <row r="12" spans="1:64" x14ac:dyDescent="0.25">
      <c r="A12" s="13"/>
      <c r="B12" s="14">
        <v>0</v>
      </c>
      <c r="C12" s="14">
        <v>0</v>
      </c>
      <c r="D12" s="14">
        <v>1</v>
      </c>
      <c r="E12" s="14">
        <v>0</v>
      </c>
      <c r="F12" s="14">
        <v>0</v>
      </c>
      <c r="G12" s="14"/>
    </row>
    <row r="13" spans="1:64" ht="14.25" customHeight="1" x14ac:dyDescent="0.25">
      <c r="A13" s="15"/>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row>
    <row r="14" spans="1:64" ht="14.25" customHeight="1" x14ac:dyDescent="0.25">
      <c r="A14" s="13" t="s">
        <v>86</v>
      </c>
      <c r="B14" s="14">
        <v>2020</v>
      </c>
      <c r="C14" s="14">
        <v>2022</v>
      </c>
      <c r="D14" s="14">
        <v>2031</v>
      </c>
      <c r="E14" s="14">
        <v>2035</v>
      </c>
      <c r="F14" s="14">
        <v>2050</v>
      </c>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row>
    <row r="15" spans="1:64" ht="14.25" customHeight="1" x14ac:dyDescent="0.25">
      <c r="A15" s="15"/>
      <c r="B15" s="14">
        <v>0</v>
      </c>
      <c r="C15" s="14">
        <v>0</v>
      </c>
      <c r="D15" s="14">
        <v>1</v>
      </c>
      <c r="E15" s="14">
        <v>0</v>
      </c>
      <c r="F15" s="14">
        <v>0</v>
      </c>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row>
    <row r="16" spans="1:64" ht="14.25" customHeight="1" x14ac:dyDescent="0.25">
      <c r="A16" s="15"/>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row>
    <row r="17" spans="1:64" ht="14.25" customHeight="1" x14ac:dyDescent="0.25">
      <c r="A17" s="15"/>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row>
    <row r="18" spans="1:64" ht="14.25" customHeight="1" x14ac:dyDescent="0.25">
      <c r="A18" s="15" t="s">
        <v>87</v>
      </c>
      <c r="B18" s="16">
        <f>SUM(B42:B43)*10^3/9</f>
        <v>311.11111111111109</v>
      </c>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row>
    <row r="19" spans="1:64" ht="14.25" customHeight="1" x14ac:dyDescent="0.25">
      <c r="A19" s="15"/>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row>
    <row r="20" spans="1:64" ht="14.25" customHeight="1" x14ac:dyDescent="0.25">
      <c r="A20" s="15" t="s">
        <v>88</v>
      </c>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row>
    <row r="21" spans="1:64" ht="14.25" customHeight="1" x14ac:dyDescent="0.25">
      <c r="A21" s="17">
        <v>2020</v>
      </c>
      <c r="B21" s="17">
        <v>2021</v>
      </c>
      <c r="C21" s="17">
        <v>2022</v>
      </c>
      <c r="D21" s="17">
        <v>2023</v>
      </c>
      <c r="E21" s="17">
        <v>2024</v>
      </c>
      <c r="F21" s="17">
        <v>2025</v>
      </c>
      <c r="G21" s="17">
        <v>2026</v>
      </c>
      <c r="H21" s="17">
        <v>2027</v>
      </c>
      <c r="I21" s="17">
        <v>2028</v>
      </c>
      <c r="J21" s="17">
        <v>2029</v>
      </c>
      <c r="K21" s="17">
        <v>2030</v>
      </c>
      <c r="L21" s="17">
        <v>2031</v>
      </c>
      <c r="M21" s="17">
        <v>2032</v>
      </c>
      <c r="N21" s="17">
        <v>2033</v>
      </c>
      <c r="O21" s="17">
        <v>2034</v>
      </c>
      <c r="P21" s="17">
        <v>2035</v>
      </c>
      <c r="Q21" s="17">
        <v>2036</v>
      </c>
      <c r="R21" s="17">
        <v>2037</v>
      </c>
      <c r="S21" s="17">
        <v>2038</v>
      </c>
      <c r="T21" s="17">
        <v>2039</v>
      </c>
      <c r="U21" s="17">
        <v>2040</v>
      </c>
      <c r="V21" s="17">
        <v>2041</v>
      </c>
      <c r="W21" s="17">
        <v>2042</v>
      </c>
      <c r="X21" s="17">
        <v>2043</v>
      </c>
      <c r="Y21" s="17">
        <v>2044</v>
      </c>
      <c r="Z21" s="17">
        <v>2045</v>
      </c>
      <c r="AA21" s="17">
        <v>2046</v>
      </c>
      <c r="AB21" s="17">
        <v>2047</v>
      </c>
      <c r="AC21" s="17">
        <v>2048</v>
      </c>
      <c r="AD21" s="17">
        <v>2049</v>
      </c>
      <c r="AE21" s="17">
        <v>2050</v>
      </c>
      <c r="AF21" s="17"/>
      <c r="AG21" s="17"/>
      <c r="AH21" s="17"/>
      <c r="AI21" s="17"/>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row>
    <row r="22" spans="1:64" ht="14.25" customHeight="1" x14ac:dyDescent="0.25">
      <c r="A22" s="18">
        <v>0</v>
      </c>
      <c r="B22" s="18">
        <v>0</v>
      </c>
      <c r="C22" s="18">
        <v>0</v>
      </c>
      <c r="D22" s="18">
        <f>1/9</f>
        <v>0.1111111111111111</v>
      </c>
      <c r="E22" s="18">
        <f t="shared" ref="E22:L22" si="1">D22+1/9</f>
        <v>0.22222222222222221</v>
      </c>
      <c r="F22" s="18">
        <f t="shared" si="1"/>
        <v>0.33333333333333331</v>
      </c>
      <c r="G22" s="18">
        <f t="shared" si="1"/>
        <v>0.44444444444444442</v>
      </c>
      <c r="H22" s="18">
        <f t="shared" si="1"/>
        <v>0.55555555555555558</v>
      </c>
      <c r="I22" s="18">
        <f t="shared" si="1"/>
        <v>0.66666666666666674</v>
      </c>
      <c r="J22" s="18">
        <f t="shared" si="1"/>
        <v>0.7777777777777779</v>
      </c>
      <c r="K22" s="18">
        <f t="shared" si="1"/>
        <v>0.88888888888888906</v>
      </c>
      <c r="L22" s="18">
        <f t="shared" si="1"/>
        <v>1.0000000000000002</v>
      </c>
      <c r="M22" s="18">
        <v>0</v>
      </c>
      <c r="N22" s="18">
        <v>0</v>
      </c>
      <c r="O22" s="18">
        <v>0</v>
      </c>
      <c r="P22" s="18">
        <v>0</v>
      </c>
      <c r="Q22" s="18">
        <v>0</v>
      </c>
      <c r="R22" s="18">
        <v>0</v>
      </c>
      <c r="S22" s="18">
        <v>0</v>
      </c>
      <c r="T22" s="18">
        <v>0</v>
      </c>
      <c r="U22" s="18">
        <v>0</v>
      </c>
      <c r="V22" s="18">
        <v>0</v>
      </c>
      <c r="W22" s="18">
        <v>0</v>
      </c>
      <c r="X22" s="18">
        <v>0</v>
      </c>
      <c r="Y22" s="18">
        <v>0</v>
      </c>
      <c r="Z22" s="18">
        <v>0</v>
      </c>
      <c r="AA22" s="18">
        <v>0</v>
      </c>
      <c r="AB22" s="18">
        <v>0</v>
      </c>
      <c r="AC22" s="18">
        <v>0</v>
      </c>
      <c r="AD22" s="18">
        <v>0</v>
      </c>
      <c r="AE22" s="18">
        <v>0</v>
      </c>
      <c r="AF22" s="14"/>
      <c r="AG22" s="14"/>
      <c r="AH22" s="14"/>
      <c r="AI22" s="14"/>
      <c r="AJ22" s="14"/>
      <c r="AK22" s="14"/>
      <c r="AL22" s="14"/>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row>
    <row r="23" spans="1:64" ht="14.25" customHeight="1" x14ac:dyDescent="0.25">
      <c r="A23" s="15"/>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row>
    <row r="24" spans="1:64" ht="14.25" customHeight="1" x14ac:dyDescent="0.25">
      <c r="A24" s="8" t="s">
        <v>89</v>
      </c>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row>
    <row r="25" spans="1:64" x14ac:dyDescent="0.25">
      <c r="A25" s="13" t="s">
        <v>109</v>
      </c>
      <c r="B25" s="12">
        <v>0.78500000000000003</v>
      </c>
    </row>
    <row r="26" spans="1:64" x14ac:dyDescent="0.25">
      <c r="A26" s="13"/>
    </row>
    <row r="27" spans="1:64" x14ac:dyDescent="0.25">
      <c r="A27" s="13" t="s">
        <v>90</v>
      </c>
    </row>
    <row r="28" spans="1:64" x14ac:dyDescent="0.25">
      <c r="A28" s="17" t="s">
        <v>91</v>
      </c>
      <c r="B28" s="14">
        <v>1.8</v>
      </c>
      <c r="C28" s="17"/>
      <c r="D28" s="17" t="s">
        <v>92</v>
      </c>
    </row>
    <row r="29" spans="1:64" x14ac:dyDescent="0.25">
      <c r="A29" s="17" t="s">
        <v>93</v>
      </c>
      <c r="B29" s="14">
        <v>0.2</v>
      </c>
      <c r="C29" s="17"/>
      <c r="D29" s="17" t="s">
        <v>92</v>
      </c>
    </row>
    <row r="30" spans="1:64" x14ac:dyDescent="0.25">
      <c r="A30" s="17" t="s">
        <v>94</v>
      </c>
      <c r="B30" s="14">
        <v>0.1</v>
      </c>
      <c r="C30" s="17"/>
      <c r="D30" s="17" t="s">
        <v>92</v>
      </c>
    </row>
    <row r="31" spans="1:64" x14ac:dyDescent="0.25">
      <c r="A31" s="17" t="s">
        <v>95</v>
      </c>
      <c r="B31" s="14">
        <v>0.05</v>
      </c>
      <c r="C31" s="17"/>
      <c r="D31" s="17" t="s">
        <v>96</v>
      </c>
    </row>
    <row r="32" spans="1:64" x14ac:dyDescent="0.25">
      <c r="A32" s="17" t="s">
        <v>97</v>
      </c>
      <c r="B32" s="14">
        <v>0.15</v>
      </c>
      <c r="C32" s="17"/>
      <c r="D32" s="17" t="s">
        <v>96</v>
      </c>
    </row>
    <row r="33" spans="1:64" x14ac:dyDescent="0.25">
      <c r="A33" s="17" t="s">
        <v>97</v>
      </c>
      <c r="B33" s="14">
        <v>0.15</v>
      </c>
      <c r="C33" s="17"/>
      <c r="D33" s="17" t="s">
        <v>96</v>
      </c>
    </row>
    <row r="34" spans="1:64" x14ac:dyDescent="0.25">
      <c r="A34" s="17" t="s">
        <v>97</v>
      </c>
      <c r="B34" s="14">
        <v>0.1</v>
      </c>
      <c r="C34" s="17"/>
      <c r="D34" s="17" t="s">
        <v>96</v>
      </c>
    </row>
    <row r="35" spans="1:64" x14ac:dyDescent="0.25">
      <c r="A35" s="17" t="s">
        <v>97</v>
      </c>
      <c r="B35" s="14">
        <v>0.05</v>
      </c>
      <c r="C35" s="17"/>
      <c r="D35" s="17" t="s">
        <v>96</v>
      </c>
    </row>
    <row r="36" spans="1:64" x14ac:dyDescent="0.25">
      <c r="A36" s="17" t="s">
        <v>98</v>
      </c>
      <c r="B36" s="14">
        <v>0.1</v>
      </c>
      <c r="C36" s="17"/>
      <c r="D36" s="17" t="s">
        <v>96</v>
      </c>
    </row>
    <row r="37" spans="1:64" x14ac:dyDescent="0.25">
      <c r="A37" s="17" t="s">
        <v>97</v>
      </c>
      <c r="B37" s="14">
        <v>0.7</v>
      </c>
      <c r="C37" s="17"/>
      <c r="D37" s="17" t="s">
        <v>96</v>
      </c>
    </row>
    <row r="38" spans="1:64" x14ac:dyDescent="0.25">
      <c r="A38" s="17" t="s">
        <v>99</v>
      </c>
      <c r="B38" s="14">
        <v>1.5</v>
      </c>
      <c r="C38" s="17"/>
      <c r="D38" s="17" t="s">
        <v>100</v>
      </c>
    </row>
    <row r="39" spans="1:64" x14ac:dyDescent="0.25">
      <c r="A39" s="17" t="s">
        <v>101</v>
      </c>
      <c r="B39" s="14">
        <v>0.1</v>
      </c>
      <c r="C39" s="17"/>
      <c r="D39" s="17" t="s">
        <v>92</v>
      </c>
    </row>
    <row r="41" spans="1:64" x14ac:dyDescent="0.25">
      <c r="A41" s="15" t="s">
        <v>110</v>
      </c>
      <c r="B41" s="14"/>
    </row>
    <row r="42" spans="1:64" x14ac:dyDescent="0.25">
      <c r="A42" s="17" t="s">
        <v>96</v>
      </c>
      <c r="B42" s="14">
        <f>SUM(B31:B37)</f>
        <v>1.2999999999999998</v>
      </c>
    </row>
    <row r="43" spans="1:64" x14ac:dyDescent="0.25">
      <c r="A43" s="17" t="s">
        <v>100</v>
      </c>
      <c r="B43" s="14">
        <f>B38</f>
        <v>1.5</v>
      </c>
    </row>
    <row r="45" spans="1:64" x14ac:dyDescent="0.25">
      <c r="A45" s="1" t="s">
        <v>111</v>
      </c>
    </row>
    <row r="46" spans="1:64" x14ac:dyDescent="0.25">
      <c r="A46" s="1"/>
    </row>
    <row r="47" spans="1:64" x14ac:dyDescent="0.25">
      <c r="A47" s="13" t="s">
        <v>102</v>
      </c>
      <c r="B47" s="12"/>
      <c r="C47" s="12"/>
      <c r="D47" s="19"/>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c r="BB47" s="12"/>
      <c r="BC47" s="12"/>
      <c r="BD47" s="12"/>
      <c r="BE47" s="12"/>
      <c r="BF47" s="12"/>
      <c r="BG47" s="12"/>
      <c r="BH47" s="12"/>
      <c r="BI47" s="12"/>
      <c r="BJ47" s="12"/>
      <c r="BK47" s="12"/>
      <c r="BL47" s="12"/>
    </row>
    <row r="48" spans="1:64" x14ac:dyDescent="0.25">
      <c r="A48" s="12" t="s">
        <v>103</v>
      </c>
      <c r="B48" s="12">
        <v>2020</v>
      </c>
      <c r="C48" s="12">
        <v>2021</v>
      </c>
      <c r="D48" s="19">
        <v>2022</v>
      </c>
      <c r="E48" s="12">
        <v>2023</v>
      </c>
      <c r="F48" s="12">
        <v>2024</v>
      </c>
      <c r="G48" s="12">
        <v>2025</v>
      </c>
      <c r="H48" s="12">
        <v>2026</v>
      </c>
      <c r="I48" s="12">
        <v>2027</v>
      </c>
      <c r="J48" s="12">
        <v>2028</v>
      </c>
      <c r="K48" s="12">
        <v>2029</v>
      </c>
      <c r="L48" s="12">
        <v>2030</v>
      </c>
      <c r="M48" s="12">
        <v>2031</v>
      </c>
      <c r="N48" s="12">
        <v>2032</v>
      </c>
      <c r="O48" s="12">
        <v>2033</v>
      </c>
      <c r="P48" s="12">
        <v>2034</v>
      </c>
      <c r="Q48" s="12">
        <v>2035</v>
      </c>
      <c r="R48" s="12">
        <v>2036</v>
      </c>
      <c r="S48" s="12">
        <v>2037</v>
      </c>
      <c r="T48" s="12">
        <v>2038</v>
      </c>
      <c r="U48" s="12">
        <v>2039</v>
      </c>
      <c r="V48" s="12">
        <v>2040</v>
      </c>
      <c r="W48" s="12">
        <v>2041</v>
      </c>
      <c r="X48" s="12">
        <v>2042</v>
      </c>
      <c r="Y48" s="12">
        <v>2043</v>
      </c>
      <c r="Z48" s="12">
        <v>2044</v>
      </c>
      <c r="AA48" s="12">
        <v>2045</v>
      </c>
      <c r="AB48" s="12">
        <v>2046</v>
      </c>
      <c r="AC48" s="12">
        <v>2047</v>
      </c>
      <c r="AD48" s="12">
        <v>2048</v>
      </c>
      <c r="AE48" s="12">
        <v>2049</v>
      </c>
      <c r="AF48" s="12">
        <v>2050</v>
      </c>
      <c r="AG48" s="12"/>
      <c r="AH48" s="12"/>
      <c r="AI48" s="12"/>
      <c r="AJ48" s="12"/>
      <c r="AK48" s="12"/>
      <c r="AL48" s="12"/>
      <c r="AM48" s="12"/>
      <c r="AN48" s="12"/>
      <c r="AO48" s="12"/>
      <c r="AP48" s="12"/>
      <c r="AQ48" s="12"/>
      <c r="AR48" s="12"/>
      <c r="AS48" s="12"/>
      <c r="AT48" s="12"/>
      <c r="AU48" s="12"/>
      <c r="AV48" s="12"/>
      <c r="AW48" s="12"/>
      <c r="AX48" s="12"/>
      <c r="AY48" s="12"/>
      <c r="AZ48" s="12"/>
      <c r="BA48" s="12"/>
      <c r="BB48" s="12"/>
      <c r="BC48" s="12"/>
      <c r="BD48" s="12"/>
      <c r="BE48" s="12"/>
      <c r="BF48" s="12"/>
      <c r="BG48" s="12"/>
      <c r="BH48" s="12"/>
      <c r="BI48" s="12"/>
      <c r="BJ48" s="12"/>
      <c r="BK48" s="12"/>
      <c r="BL48" s="12"/>
    </row>
    <row r="49" spans="1:64" x14ac:dyDescent="0.25">
      <c r="A49" s="12" t="s">
        <v>112</v>
      </c>
      <c r="B49" s="12">
        <v>0</v>
      </c>
      <c r="C49" s="12">
        <v>0</v>
      </c>
      <c r="D49" s="20">
        <v>0</v>
      </c>
      <c r="E49" s="20">
        <v>9810960</v>
      </c>
      <c r="F49" s="20">
        <v>19621900</v>
      </c>
      <c r="G49" s="20">
        <v>29432900</v>
      </c>
      <c r="H49" s="20">
        <v>39243800</v>
      </c>
      <c r="I49" s="20">
        <v>49054900</v>
      </c>
      <c r="J49" s="20">
        <v>58865800</v>
      </c>
      <c r="K49" s="20">
        <v>68676800</v>
      </c>
      <c r="L49" s="20">
        <v>78487700</v>
      </c>
      <c r="M49" s="20">
        <v>88298700</v>
      </c>
      <c r="N49" s="20">
        <v>66224000</v>
      </c>
      <c r="O49" s="20">
        <v>44149300</v>
      </c>
      <c r="P49" s="20">
        <v>22074700</v>
      </c>
      <c r="Q49" s="20">
        <v>0</v>
      </c>
      <c r="R49" s="20">
        <v>0</v>
      </c>
      <c r="S49" s="20">
        <v>0</v>
      </c>
      <c r="T49" s="20">
        <v>0</v>
      </c>
      <c r="U49" s="20">
        <v>0</v>
      </c>
      <c r="V49" s="20">
        <v>0</v>
      </c>
      <c r="W49" s="20">
        <v>0</v>
      </c>
      <c r="X49" s="20">
        <v>0</v>
      </c>
      <c r="Y49" s="20">
        <v>0</v>
      </c>
      <c r="Z49" s="20">
        <v>0</v>
      </c>
      <c r="AA49" s="20">
        <v>0</v>
      </c>
      <c r="AB49" s="20">
        <v>0</v>
      </c>
      <c r="AC49" s="20">
        <v>0</v>
      </c>
      <c r="AD49" s="20">
        <v>0</v>
      </c>
      <c r="AE49" s="20">
        <v>0</v>
      </c>
      <c r="AF49" s="20">
        <v>0</v>
      </c>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row>
    <row r="50" spans="1:64" x14ac:dyDescent="0.25">
      <c r="A50" s="12" t="s">
        <v>113</v>
      </c>
      <c r="B50" s="12">
        <v>0</v>
      </c>
      <c r="C50" s="12">
        <v>0</v>
      </c>
      <c r="D50" s="20">
        <v>0</v>
      </c>
      <c r="E50" s="20">
        <v>12217400</v>
      </c>
      <c r="F50" s="20">
        <v>24434800</v>
      </c>
      <c r="G50" s="20">
        <v>36652300</v>
      </c>
      <c r="H50" s="20">
        <v>48869700</v>
      </c>
      <c r="I50" s="20">
        <v>61087200</v>
      </c>
      <c r="J50" s="20">
        <v>73304600</v>
      </c>
      <c r="K50" s="20">
        <v>85522000</v>
      </c>
      <c r="L50" s="20">
        <v>97739400</v>
      </c>
      <c r="M50" s="20">
        <v>109957000</v>
      </c>
      <c r="N50" s="20">
        <v>82467600</v>
      </c>
      <c r="O50" s="20">
        <v>54978400</v>
      </c>
      <c r="P50" s="20">
        <v>27489200</v>
      </c>
      <c r="Q50" s="20">
        <v>0</v>
      </c>
      <c r="R50" s="20">
        <v>0</v>
      </c>
      <c r="S50" s="20">
        <v>0</v>
      </c>
      <c r="T50" s="20">
        <v>0</v>
      </c>
      <c r="U50" s="20">
        <v>0</v>
      </c>
      <c r="V50" s="20">
        <v>0</v>
      </c>
      <c r="W50" s="20">
        <v>0</v>
      </c>
      <c r="X50" s="20">
        <v>0</v>
      </c>
      <c r="Y50" s="20">
        <v>0</v>
      </c>
      <c r="Z50" s="20">
        <v>0</v>
      </c>
      <c r="AA50" s="20">
        <v>0</v>
      </c>
      <c r="AB50" s="20">
        <v>0</v>
      </c>
      <c r="AC50" s="20">
        <v>0</v>
      </c>
      <c r="AD50" s="20">
        <v>0</v>
      </c>
      <c r="AE50" s="20">
        <v>0</v>
      </c>
      <c r="AF50" s="20">
        <v>0</v>
      </c>
      <c r="AG50" s="12"/>
      <c r="AH50" s="12"/>
      <c r="AI50" s="12"/>
      <c r="AJ50" s="12"/>
      <c r="AK50" s="12"/>
      <c r="AL50" s="12"/>
      <c r="AM50" s="12"/>
      <c r="AN50" s="12"/>
      <c r="AO50" s="12"/>
      <c r="AP50" s="12"/>
      <c r="AQ50" s="12"/>
      <c r="AR50" s="12"/>
      <c r="AS50" s="12"/>
      <c r="AT50" s="12"/>
      <c r="AU50" s="12"/>
      <c r="AV50" s="12"/>
      <c r="AW50" s="12"/>
      <c r="AX50" s="12"/>
      <c r="AY50" s="12"/>
      <c r="AZ50" s="12"/>
      <c r="BA50" s="12"/>
      <c r="BB50" s="12"/>
      <c r="BC50" s="12"/>
      <c r="BD50" s="12"/>
      <c r="BE50" s="12"/>
      <c r="BF50" s="12"/>
      <c r="BG50" s="12"/>
      <c r="BH50" s="12"/>
      <c r="BI50" s="12"/>
      <c r="BJ50" s="12"/>
      <c r="BK50" s="12"/>
      <c r="BL50" s="12"/>
    </row>
    <row r="51" spans="1:64" x14ac:dyDescent="0.25">
      <c r="A51" s="12" t="s">
        <v>114</v>
      </c>
      <c r="B51" s="12">
        <v>0</v>
      </c>
      <c r="C51" s="12">
        <v>0</v>
      </c>
      <c r="D51" s="20">
        <v>0</v>
      </c>
      <c r="E51" s="20">
        <v>1110670</v>
      </c>
      <c r="F51" s="20">
        <v>2221350</v>
      </c>
      <c r="G51" s="20">
        <v>3332020</v>
      </c>
      <c r="H51" s="20">
        <v>4442700</v>
      </c>
      <c r="I51" s="20">
        <v>5553380</v>
      </c>
      <c r="J51" s="20">
        <v>6664060</v>
      </c>
      <c r="K51" s="20">
        <v>7774730</v>
      </c>
      <c r="L51" s="20">
        <v>8885410</v>
      </c>
      <c r="M51" s="20">
        <v>9996080</v>
      </c>
      <c r="N51" s="20">
        <v>7497060</v>
      </c>
      <c r="O51" s="20">
        <v>4998040</v>
      </c>
      <c r="P51" s="20">
        <v>2499020</v>
      </c>
      <c r="Q51" s="20">
        <v>0</v>
      </c>
      <c r="R51" s="20">
        <v>0</v>
      </c>
      <c r="S51" s="20">
        <v>0</v>
      </c>
      <c r="T51" s="20">
        <v>0</v>
      </c>
      <c r="U51" s="20">
        <v>0</v>
      </c>
      <c r="V51" s="20">
        <v>0</v>
      </c>
      <c r="W51" s="20">
        <v>0</v>
      </c>
      <c r="X51" s="20">
        <v>0</v>
      </c>
      <c r="Y51" s="20">
        <v>0</v>
      </c>
      <c r="Z51" s="20">
        <v>0</v>
      </c>
      <c r="AA51" s="20">
        <v>0</v>
      </c>
      <c r="AB51" s="20">
        <v>0</v>
      </c>
      <c r="AC51" s="20">
        <v>0</v>
      </c>
      <c r="AD51" s="20">
        <v>0</v>
      </c>
      <c r="AE51" s="20">
        <v>0</v>
      </c>
      <c r="AF51" s="20">
        <v>0</v>
      </c>
      <c r="AG51" s="12"/>
      <c r="AH51" s="12"/>
      <c r="AI51" s="12"/>
      <c r="AJ51" s="12"/>
      <c r="AK51" s="12"/>
      <c r="AL51" s="12"/>
      <c r="AM51" s="12"/>
      <c r="AN51" s="12"/>
      <c r="AO51" s="12"/>
      <c r="AP51" s="12"/>
      <c r="AQ51" s="12"/>
      <c r="AR51" s="12"/>
      <c r="AS51" s="12"/>
      <c r="AT51" s="12"/>
      <c r="AU51" s="12"/>
      <c r="AV51" s="12"/>
      <c r="AW51" s="12"/>
      <c r="AX51" s="12"/>
      <c r="AY51" s="12"/>
      <c r="AZ51" s="12"/>
      <c r="BA51" s="12"/>
      <c r="BB51" s="12"/>
      <c r="BC51" s="12"/>
      <c r="BD51" s="12"/>
      <c r="BE51" s="12"/>
      <c r="BF51" s="12"/>
      <c r="BG51" s="12"/>
      <c r="BH51" s="12"/>
      <c r="BI51" s="12"/>
      <c r="BJ51" s="12"/>
      <c r="BK51" s="12"/>
      <c r="BL51" s="12"/>
    </row>
    <row r="52" spans="1:64" x14ac:dyDescent="0.25">
      <c r="A52" s="12" t="s">
        <v>115</v>
      </c>
      <c r="B52" s="12">
        <v>0</v>
      </c>
      <c r="C52" s="12">
        <v>0</v>
      </c>
      <c r="D52" s="12">
        <v>0</v>
      </c>
      <c r="E52" s="12">
        <v>0</v>
      </c>
      <c r="F52" s="12">
        <v>0</v>
      </c>
      <c r="G52" s="12">
        <v>0</v>
      </c>
      <c r="H52" s="12">
        <v>0</v>
      </c>
      <c r="I52" s="12">
        <v>0</v>
      </c>
      <c r="J52" s="12">
        <v>0</v>
      </c>
      <c r="K52" s="12">
        <v>0</v>
      </c>
      <c r="L52" s="12">
        <v>0</v>
      </c>
      <c r="M52" s="12">
        <v>0</v>
      </c>
      <c r="N52" s="12">
        <v>0</v>
      </c>
      <c r="O52" s="12">
        <v>0</v>
      </c>
      <c r="P52" s="12">
        <v>0</v>
      </c>
      <c r="Q52" s="12">
        <v>0</v>
      </c>
      <c r="R52" s="12">
        <v>0</v>
      </c>
      <c r="S52" s="12">
        <v>0</v>
      </c>
      <c r="T52" s="12">
        <v>0</v>
      </c>
      <c r="U52" s="12">
        <v>0</v>
      </c>
      <c r="V52" s="12">
        <v>0</v>
      </c>
      <c r="W52" s="12">
        <v>0</v>
      </c>
      <c r="X52" s="12">
        <v>0</v>
      </c>
      <c r="Y52" s="12">
        <v>0</v>
      </c>
      <c r="Z52" s="12">
        <v>0</v>
      </c>
      <c r="AA52" s="12">
        <v>0</v>
      </c>
      <c r="AB52" s="12">
        <v>0</v>
      </c>
      <c r="AC52" s="12">
        <v>0</v>
      </c>
      <c r="AD52" s="12">
        <v>0</v>
      </c>
      <c r="AE52" s="12">
        <v>0</v>
      </c>
      <c r="AF52" s="12">
        <v>0</v>
      </c>
      <c r="AG52" s="12"/>
      <c r="AH52" s="12"/>
      <c r="AI52" s="12"/>
      <c r="AJ52" s="12"/>
      <c r="AK52" s="12"/>
      <c r="AL52" s="12"/>
      <c r="AM52" s="12"/>
      <c r="AN52" s="12"/>
      <c r="AO52" s="12"/>
      <c r="AP52" s="12"/>
      <c r="AQ52" s="12"/>
      <c r="AR52" s="12"/>
      <c r="AS52" s="12"/>
      <c r="AT52" s="12"/>
      <c r="AU52" s="12"/>
      <c r="AV52" s="12"/>
      <c r="AW52" s="12"/>
      <c r="AX52" s="12"/>
      <c r="AY52" s="12"/>
      <c r="AZ52" s="12"/>
      <c r="BA52" s="12"/>
      <c r="BB52" s="12"/>
      <c r="BC52" s="12"/>
      <c r="BD52" s="12"/>
      <c r="BE52" s="12"/>
      <c r="BF52" s="12"/>
      <c r="BG52" s="12"/>
      <c r="BH52" s="12"/>
      <c r="BI52" s="12"/>
      <c r="BJ52" s="12"/>
      <c r="BK52" s="12"/>
      <c r="BL52" s="12"/>
    </row>
    <row r="53" spans="1:64" x14ac:dyDescent="0.25">
      <c r="A53" s="12" t="s">
        <v>116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c r="AG53" s="12"/>
      <c r="AH53" s="12"/>
      <c r="AI53" s="12"/>
      <c r="AJ53" s="12"/>
      <c r="AK53" s="12"/>
      <c r="AL53" s="12"/>
      <c r="AM53" s="12"/>
      <c r="AN53" s="12"/>
      <c r="AO53" s="12"/>
      <c r="AP53" s="12"/>
      <c r="AQ53" s="12"/>
      <c r="AR53" s="12"/>
      <c r="AS53" s="12"/>
      <c r="AT53" s="12"/>
      <c r="AU53" s="12"/>
      <c r="AV53" s="12"/>
      <c r="AW53" s="12"/>
      <c r="AX53" s="12"/>
      <c r="AY53" s="12"/>
      <c r="AZ53" s="12"/>
      <c r="BA53" s="12"/>
      <c r="BB53" s="12"/>
      <c r="BC53" s="12"/>
      <c r="BD53" s="12"/>
      <c r="BE53" s="12"/>
      <c r="BF53" s="12"/>
      <c r="BG53" s="12"/>
      <c r="BH53" s="12"/>
      <c r="BI53" s="12"/>
      <c r="BJ53" s="12"/>
      <c r="BK53" s="12"/>
      <c r="BL53" s="12"/>
    </row>
    <row r="54" spans="1:64" x14ac:dyDescent="0.25">
      <c r="A54" s="12" t="s">
        <v>117</v>
      </c>
      <c r="B54" s="12">
        <v>0</v>
      </c>
      <c r="C54" s="12">
        <v>0</v>
      </c>
      <c r="D54" s="12">
        <v>0</v>
      </c>
      <c r="E54" s="12">
        <v>0</v>
      </c>
      <c r="F54" s="12">
        <v>0</v>
      </c>
      <c r="G54" s="12">
        <v>0</v>
      </c>
      <c r="H54" s="12">
        <v>0</v>
      </c>
      <c r="I54" s="12">
        <v>0</v>
      </c>
      <c r="J54" s="12">
        <v>0</v>
      </c>
      <c r="K54" s="12">
        <v>0</v>
      </c>
      <c r="L54" s="12">
        <v>0</v>
      </c>
      <c r="M54" s="12">
        <v>0</v>
      </c>
      <c r="N54" s="12">
        <v>0</v>
      </c>
      <c r="O54" s="12">
        <v>0</v>
      </c>
      <c r="P54" s="12">
        <v>0</v>
      </c>
      <c r="Q54" s="12">
        <v>0</v>
      </c>
      <c r="R54" s="12">
        <v>0</v>
      </c>
      <c r="S54" s="12">
        <v>0</v>
      </c>
      <c r="T54" s="12">
        <v>0</v>
      </c>
      <c r="U54" s="12">
        <v>0</v>
      </c>
      <c r="V54" s="12">
        <v>0</v>
      </c>
      <c r="W54" s="12">
        <v>0</v>
      </c>
      <c r="X54" s="12">
        <v>0</v>
      </c>
      <c r="Y54" s="12">
        <v>0</v>
      </c>
      <c r="Z54" s="12">
        <v>0</v>
      </c>
      <c r="AA54" s="12">
        <v>0</v>
      </c>
      <c r="AB54" s="12">
        <v>0</v>
      </c>
      <c r="AC54" s="12">
        <v>0</v>
      </c>
      <c r="AD54" s="12">
        <v>0</v>
      </c>
      <c r="AE54" s="12">
        <v>0</v>
      </c>
      <c r="AF54" s="12">
        <v>0</v>
      </c>
      <c r="AG54" s="12"/>
      <c r="AH54" s="12"/>
      <c r="AI54" s="12"/>
      <c r="AJ54" s="12"/>
      <c r="AK54" s="12"/>
      <c r="AL54" s="12"/>
      <c r="AM54" s="12"/>
      <c r="AN54" s="12"/>
      <c r="AO54" s="12"/>
      <c r="AP54" s="12"/>
      <c r="AQ54" s="12"/>
      <c r="AR54" s="12"/>
      <c r="AS54" s="12"/>
      <c r="AT54" s="12"/>
      <c r="AU54" s="12"/>
      <c r="AV54" s="12"/>
      <c r="AW54" s="12"/>
      <c r="AX54" s="12"/>
      <c r="AY54" s="12"/>
      <c r="AZ54" s="12"/>
      <c r="BA54" s="12"/>
      <c r="BB54" s="12"/>
      <c r="BC54" s="12"/>
      <c r="BD54" s="12"/>
      <c r="BE54" s="12"/>
      <c r="BF54" s="12"/>
      <c r="BG54" s="12"/>
      <c r="BH54" s="12"/>
      <c r="BI54" s="12"/>
      <c r="BJ54" s="12"/>
      <c r="BK54" s="12"/>
      <c r="BL54" s="12"/>
    </row>
    <row r="55" spans="1:64" x14ac:dyDescent="0.25">
      <c r="A55" s="12" t="s">
        <v>118</v>
      </c>
      <c r="B55" s="12">
        <v>0</v>
      </c>
      <c r="C55" s="12">
        <v>0</v>
      </c>
      <c r="D55" s="12">
        <v>0</v>
      </c>
      <c r="E55" s="12">
        <v>0</v>
      </c>
      <c r="F55" s="12">
        <v>0</v>
      </c>
      <c r="G55" s="12">
        <v>0</v>
      </c>
      <c r="H55" s="12">
        <v>0</v>
      </c>
      <c r="I55" s="12">
        <v>0</v>
      </c>
      <c r="J55" s="12">
        <v>0</v>
      </c>
      <c r="K55" s="12">
        <v>0</v>
      </c>
      <c r="L55" s="12">
        <v>0</v>
      </c>
      <c r="M55" s="12">
        <v>0</v>
      </c>
      <c r="N55" s="12">
        <v>0</v>
      </c>
      <c r="O55" s="12">
        <v>0</v>
      </c>
      <c r="P55" s="12">
        <v>0</v>
      </c>
      <c r="Q55" s="12">
        <v>0</v>
      </c>
      <c r="R55" s="12">
        <v>0</v>
      </c>
      <c r="S55" s="12">
        <v>0</v>
      </c>
      <c r="T55" s="12">
        <v>0</v>
      </c>
      <c r="U55" s="12">
        <v>0</v>
      </c>
      <c r="V55" s="12">
        <v>0</v>
      </c>
      <c r="W55" s="12">
        <v>0</v>
      </c>
      <c r="X55" s="12">
        <v>0</v>
      </c>
      <c r="Y55" s="12">
        <v>0</v>
      </c>
      <c r="Z55" s="12">
        <v>0</v>
      </c>
      <c r="AA55" s="12">
        <v>0</v>
      </c>
      <c r="AB55" s="12">
        <v>0</v>
      </c>
      <c r="AC55" s="12">
        <v>0</v>
      </c>
      <c r="AD55" s="12">
        <v>0</v>
      </c>
      <c r="AE55" s="12">
        <v>0</v>
      </c>
      <c r="AF55" s="12">
        <v>0</v>
      </c>
      <c r="AG55" s="12"/>
      <c r="AH55" s="12"/>
      <c r="AI55" s="12"/>
      <c r="AJ55" s="12"/>
      <c r="AK55" s="12"/>
      <c r="AL55" s="12"/>
      <c r="AM55" s="12"/>
      <c r="AN55" s="12"/>
      <c r="AO55" s="12"/>
      <c r="AP55" s="12"/>
      <c r="AQ55" s="12"/>
      <c r="AR55" s="12"/>
      <c r="AS55" s="12"/>
      <c r="AT55" s="12"/>
      <c r="AU55" s="12"/>
      <c r="AV55" s="12"/>
      <c r="AW55" s="12"/>
      <c r="AX55" s="12"/>
      <c r="AY55" s="12"/>
      <c r="AZ55" s="12"/>
      <c r="BA55" s="12"/>
      <c r="BB55" s="12"/>
      <c r="BC55" s="12"/>
      <c r="BD55" s="12"/>
      <c r="BE55" s="12"/>
      <c r="BF55" s="12"/>
      <c r="BG55" s="12"/>
      <c r="BH55" s="12"/>
      <c r="BI55" s="12"/>
      <c r="BJ55" s="12"/>
      <c r="BK55" s="12"/>
      <c r="BL55" s="12"/>
    </row>
    <row r="56" spans="1:64" x14ac:dyDescent="0.25">
      <c r="A56" s="12" t="s">
        <v>119</v>
      </c>
      <c r="B56" s="12">
        <v>0</v>
      </c>
      <c r="C56" s="12">
        <v>0</v>
      </c>
      <c r="D56" s="12">
        <v>0</v>
      </c>
      <c r="E56" s="12">
        <v>0</v>
      </c>
      <c r="F56" s="12">
        <v>0</v>
      </c>
      <c r="G56" s="12">
        <v>0</v>
      </c>
      <c r="H56" s="12">
        <v>0</v>
      </c>
      <c r="I56" s="12">
        <v>0</v>
      </c>
      <c r="J56" s="12">
        <v>0</v>
      </c>
      <c r="K56" s="12">
        <v>0</v>
      </c>
      <c r="L56" s="12">
        <v>0</v>
      </c>
      <c r="M56" s="12">
        <v>0</v>
      </c>
      <c r="N56" s="12">
        <v>0</v>
      </c>
      <c r="O56" s="12">
        <v>0</v>
      </c>
      <c r="P56" s="12">
        <v>0</v>
      </c>
      <c r="Q56" s="12">
        <v>0</v>
      </c>
      <c r="R56" s="12">
        <v>0</v>
      </c>
      <c r="S56" s="12">
        <v>0</v>
      </c>
      <c r="T56" s="12">
        <v>0</v>
      </c>
      <c r="U56" s="12">
        <v>0</v>
      </c>
      <c r="V56" s="12">
        <v>0</v>
      </c>
      <c r="W56" s="12">
        <v>0</v>
      </c>
      <c r="X56" s="12">
        <v>0</v>
      </c>
      <c r="Y56" s="12">
        <v>0</v>
      </c>
      <c r="Z56" s="12">
        <v>0</v>
      </c>
      <c r="AA56" s="12">
        <v>0</v>
      </c>
      <c r="AB56" s="12">
        <v>0</v>
      </c>
      <c r="AC56" s="12">
        <v>0</v>
      </c>
      <c r="AD56" s="12">
        <v>0</v>
      </c>
      <c r="AE56" s="12">
        <v>0</v>
      </c>
      <c r="AF56" s="12">
        <v>0</v>
      </c>
      <c r="AG56" s="12"/>
      <c r="AH56" s="12"/>
      <c r="AI56" s="12"/>
      <c r="AJ56" s="12"/>
      <c r="AK56" s="12"/>
      <c r="AL56" s="12"/>
      <c r="AM56" s="12"/>
      <c r="AN56" s="12"/>
      <c r="AO56" s="12"/>
      <c r="AP56" s="12"/>
      <c r="AQ56" s="12"/>
      <c r="AR56" s="12"/>
      <c r="AS56" s="12"/>
      <c r="AT56" s="12"/>
      <c r="AU56" s="12"/>
      <c r="AV56" s="12"/>
      <c r="AW56" s="12"/>
      <c r="AX56" s="12"/>
      <c r="AY56" s="12"/>
      <c r="AZ56" s="12"/>
      <c r="BA56" s="12"/>
      <c r="BB56" s="12"/>
      <c r="BC56" s="12"/>
      <c r="BD56" s="12"/>
      <c r="BE56" s="12"/>
      <c r="BF56" s="12"/>
      <c r="BG56" s="12"/>
      <c r="BH56" s="12"/>
      <c r="BI56" s="12"/>
      <c r="BJ56" s="12"/>
      <c r="BK56" s="12"/>
      <c r="BL56" s="12"/>
    </row>
    <row r="57" spans="1:64" x14ac:dyDescent="0.25">
      <c r="A57" s="12" t="s">
        <v>120</v>
      </c>
      <c r="B57" s="12">
        <v>0</v>
      </c>
      <c r="C57" s="12">
        <v>0</v>
      </c>
      <c r="D57" s="12">
        <v>0</v>
      </c>
      <c r="E57" s="12">
        <v>0</v>
      </c>
      <c r="F57" s="12">
        <v>0</v>
      </c>
      <c r="G57" s="12">
        <v>0</v>
      </c>
      <c r="H57" s="12">
        <v>0</v>
      </c>
      <c r="I57" s="12">
        <v>0</v>
      </c>
      <c r="J57" s="12">
        <v>0</v>
      </c>
      <c r="K57" s="12">
        <v>0</v>
      </c>
      <c r="L57" s="12">
        <v>0</v>
      </c>
      <c r="M57" s="12">
        <v>0</v>
      </c>
      <c r="N57" s="12">
        <v>0</v>
      </c>
      <c r="O57" s="12">
        <v>0</v>
      </c>
      <c r="P57" s="12">
        <v>0</v>
      </c>
      <c r="Q57" s="12">
        <v>0</v>
      </c>
      <c r="R57" s="12">
        <v>0</v>
      </c>
      <c r="S57" s="12">
        <v>0</v>
      </c>
      <c r="T57" s="12">
        <v>0</v>
      </c>
      <c r="U57" s="12">
        <v>0</v>
      </c>
      <c r="V57" s="12">
        <v>0</v>
      </c>
      <c r="W57" s="12">
        <v>0</v>
      </c>
      <c r="X57" s="12">
        <v>0</v>
      </c>
      <c r="Y57" s="12">
        <v>0</v>
      </c>
      <c r="Z57" s="12">
        <v>0</v>
      </c>
      <c r="AA57" s="12">
        <v>0</v>
      </c>
      <c r="AB57" s="12">
        <v>0</v>
      </c>
      <c r="AC57" s="12">
        <v>0</v>
      </c>
      <c r="AD57" s="12">
        <v>0</v>
      </c>
      <c r="AE57" s="12">
        <v>0</v>
      </c>
      <c r="AF57" s="12">
        <v>0</v>
      </c>
      <c r="AG57" s="12"/>
      <c r="AH57" s="12"/>
      <c r="AI57" s="12"/>
      <c r="AJ57" s="12"/>
      <c r="AK57" s="12"/>
      <c r="AL57" s="12"/>
      <c r="AM57" s="12"/>
      <c r="AN57" s="12"/>
      <c r="AO57" s="12"/>
      <c r="AP57" s="12"/>
      <c r="AQ57" s="12"/>
      <c r="AR57" s="12"/>
      <c r="AS57" s="12"/>
      <c r="AT57" s="12"/>
      <c r="AU57" s="12"/>
      <c r="AV57" s="12"/>
      <c r="AW57" s="12"/>
      <c r="AX57" s="12"/>
      <c r="AY57" s="12"/>
      <c r="AZ57" s="12"/>
      <c r="BA57" s="12"/>
      <c r="BB57" s="12"/>
      <c r="BC57" s="12"/>
      <c r="BD57" s="12"/>
      <c r="BE57" s="12"/>
      <c r="BF57" s="12"/>
      <c r="BG57" s="12"/>
      <c r="BH57" s="12"/>
      <c r="BI57" s="12"/>
      <c r="BJ57" s="12"/>
      <c r="BK57" s="12"/>
      <c r="BL57" s="12"/>
    </row>
    <row r="59" spans="1:64" x14ac:dyDescent="0.25">
      <c r="A59" s="12" t="s">
        <v>104</v>
      </c>
      <c r="B59" s="20">
        <f>B42*B25*10^9</f>
        <v>1020500000</v>
      </c>
    </row>
    <row r="60" spans="1:64" x14ac:dyDescent="0.25">
      <c r="A60" s="12" t="s">
        <v>105</v>
      </c>
      <c r="B60" s="20">
        <f>SUM(E49:M51)</f>
        <v>1041258260</v>
      </c>
      <c r="D60" s="19"/>
    </row>
    <row r="62" spans="1:64" x14ac:dyDescent="0.25">
      <c r="A62" s="12" t="s">
        <v>106</v>
      </c>
      <c r="B62" s="22">
        <v>4.7E-2</v>
      </c>
    </row>
    <row r="63" spans="1:64" x14ac:dyDescent="0.25">
      <c r="A63" s="13"/>
      <c r="B63" s="12"/>
      <c r="C63" s="12"/>
      <c r="D63" s="19"/>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c r="AG63" s="12"/>
      <c r="AH63" s="12"/>
      <c r="AI63" s="12"/>
      <c r="AJ63" s="12"/>
      <c r="AK63" s="12"/>
      <c r="AL63" s="12"/>
      <c r="AM63" s="12"/>
      <c r="AN63" s="12"/>
      <c r="AO63" s="12"/>
      <c r="AP63" s="12"/>
      <c r="AQ63" s="12"/>
      <c r="AR63" s="12"/>
      <c r="AS63" s="12"/>
      <c r="AT63" s="12"/>
      <c r="AU63" s="12"/>
      <c r="AV63" s="12"/>
      <c r="AW63" s="12"/>
      <c r="AX63" s="12"/>
      <c r="AY63" s="12"/>
      <c r="AZ63" s="12"/>
      <c r="BA63" s="12"/>
      <c r="BB63" s="12"/>
      <c r="BC63" s="12"/>
      <c r="BD63" s="12"/>
      <c r="BE63" s="12"/>
      <c r="BF63" s="12"/>
      <c r="BG63" s="12"/>
      <c r="BH63" s="12"/>
      <c r="BI63" s="12"/>
      <c r="BJ63" s="12"/>
      <c r="BK63" s="12"/>
      <c r="BL63" s="12"/>
    </row>
    <row r="64" spans="1:64" x14ac:dyDescent="0.25">
      <c r="A64" s="13" t="s">
        <v>107</v>
      </c>
      <c r="B64" s="12"/>
      <c r="C64" s="12"/>
      <c r="D64" s="19"/>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2"/>
      <c r="AW64" s="12"/>
      <c r="AX64" s="12"/>
      <c r="AY64" s="12"/>
      <c r="AZ64" s="12"/>
      <c r="BA64" s="12"/>
      <c r="BB64" s="12"/>
      <c r="BC64" s="12"/>
      <c r="BD64" s="12"/>
      <c r="BE64" s="12"/>
      <c r="BF64" s="12"/>
      <c r="BG64" s="12"/>
      <c r="BH64" s="12"/>
      <c r="BI64" s="12"/>
      <c r="BJ64" s="12"/>
      <c r="BK64" s="12"/>
      <c r="BL64" s="12"/>
    </row>
    <row r="65" spans="1:64" x14ac:dyDescent="0.25">
      <c r="A65" s="12" t="s">
        <v>103</v>
      </c>
      <c r="B65" s="12">
        <v>2020</v>
      </c>
      <c r="C65" s="12">
        <v>2021</v>
      </c>
      <c r="D65" s="19">
        <v>2022</v>
      </c>
      <c r="E65" s="12">
        <v>2023</v>
      </c>
      <c r="F65" s="12">
        <v>2024</v>
      </c>
      <c r="G65" s="12">
        <v>2025</v>
      </c>
      <c r="H65" s="12">
        <v>2026</v>
      </c>
      <c r="I65" s="12">
        <v>2027</v>
      </c>
      <c r="J65" s="12">
        <v>2028</v>
      </c>
      <c r="K65" s="12">
        <v>2029</v>
      </c>
      <c r="L65" s="12">
        <v>2030</v>
      </c>
      <c r="M65" s="12">
        <v>2031</v>
      </c>
      <c r="N65" s="12">
        <v>2032</v>
      </c>
      <c r="O65" s="12">
        <v>2033</v>
      </c>
      <c r="P65" s="12">
        <v>2034</v>
      </c>
      <c r="Q65" s="12">
        <v>2035</v>
      </c>
      <c r="R65" s="12">
        <v>2036</v>
      </c>
      <c r="S65" s="12">
        <v>2037</v>
      </c>
      <c r="T65" s="12">
        <v>2038</v>
      </c>
      <c r="U65" s="12">
        <v>2039</v>
      </c>
      <c r="V65" s="12">
        <v>2040</v>
      </c>
      <c r="W65" s="12">
        <v>2041</v>
      </c>
      <c r="X65" s="12">
        <v>2042</v>
      </c>
      <c r="Y65" s="12">
        <v>2043</v>
      </c>
      <c r="Z65" s="12">
        <v>2044</v>
      </c>
      <c r="AA65" s="12">
        <v>2045</v>
      </c>
      <c r="AB65" s="12">
        <v>2046</v>
      </c>
      <c r="AC65" s="12">
        <v>2047</v>
      </c>
      <c r="AD65" s="12">
        <v>2048</v>
      </c>
      <c r="AE65" s="12">
        <v>2049</v>
      </c>
      <c r="AF65" s="12">
        <v>2050</v>
      </c>
      <c r="AG65" s="12"/>
      <c r="AH65" s="12"/>
      <c r="AI65" s="12"/>
      <c r="AJ65" s="12"/>
      <c r="AK65" s="12"/>
      <c r="AL65" s="12"/>
      <c r="AM65" s="12"/>
      <c r="AN65" s="12"/>
      <c r="AO65" s="12"/>
      <c r="AP65" s="12"/>
      <c r="AQ65" s="12"/>
      <c r="AR65" s="12"/>
      <c r="AS65" s="12"/>
      <c r="AT65" s="12"/>
      <c r="AU65" s="12"/>
      <c r="AV65" s="12"/>
      <c r="AW65" s="12"/>
      <c r="AX65" s="12"/>
      <c r="AY65" s="12"/>
      <c r="AZ65" s="12"/>
      <c r="BA65" s="12"/>
      <c r="BB65" s="12"/>
      <c r="BC65" s="12"/>
      <c r="BD65" s="12"/>
      <c r="BE65" s="12"/>
      <c r="BF65" s="12"/>
      <c r="BG65" s="12"/>
      <c r="BH65" s="12"/>
      <c r="BI65" s="12"/>
      <c r="BJ65" s="12"/>
      <c r="BK65" s="12"/>
      <c r="BL65" s="12"/>
    </row>
    <row r="66" spans="1:64" x14ac:dyDescent="0.25">
      <c r="A66" s="12" t="s">
        <v>112</v>
      </c>
      <c r="B66" s="12">
        <v>0</v>
      </c>
      <c r="C66" s="12">
        <v>0</v>
      </c>
      <c r="D66" s="20">
        <v>0</v>
      </c>
      <c r="E66" s="20">
        <v>55641300</v>
      </c>
      <c r="F66" s="20">
        <v>55641300</v>
      </c>
      <c r="G66" s="20">
        <v>55641300</v>
      </c>
      <c r="H66" s="20">
        <v>55641300</v>
      </c>
      <c r="I66" s="20">
        <v>55641300</v>
      </c>
      <c r="J66" s="20">
        <v>55641300</v>
      </c>
      <c r="K66" s="20">
        <v>55641300</v>
      </c>
      <c r="L66" s="20">
        <v>55641300</v>
      </c>
      <c r="M66" s="20">
        <v>55641300</v>
      </c>
      <c r="N66" s="20">
        <v>0</v>
      </c>
      <c r="O66" s="20">
        <v>0</v>
      </c>
      <c r="P66" s="20">
        <v>0</v>
      </c>
      <c r="Q66" s="20">
        <v>0</v>
      </c>
      <c r="R66" s="20">
        <v>0</v>
      </c>
      <c r="S66" s="20">
        <v>0</v>
      </c>
      <c r="T66" s="20">
        <v>0</v>
      </c>
      <c r="U66" s="20">
        <v>0</v>
      </c>
      <c r="V66" s="20">
        <v>0</v>
      </c>
      <c r="W66" s="20">
        <v>0</v>
      </c>
      <c r="X66" s="20">
        <v>0</v>
      </c>
      <c r="Y66" s="20">
        <v>0</v>
      </c>
      <c r="Z66" s="20">
        <v>0</v>
      </c>
      <c r="AA66" s="20">
        <v>0</v>
      </c>
      <c r="AB66" s="20">
        <v>0</v>
      </c>
      <c r="AC66" s="20">
        <v>0</v>
      </c>
      <c r="AD66" s="20">
        <v>0</v>
      </c>
      <c r="AE66" s="20">
        <v>0</v>
      </c>
      <c r="AF66" s="20">
        <v>0</v>
      </c>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row>
    <row r="67" spans="1:64" x14ac:dyDescent="0.25">
      <c r="A67" s="12" t="s">
        <v>113</v>
      </c>
      <c r="B67" s="12">
        <v>0</v>
      </c>
      <c r="C67" s="12">
        <v>0</v>
      </c>
      <c r="D67" s="20">
        <v>0</v>
      </c>
      <c r="E67" s="20">
        <v>69289100</v>
      </c>
      <c r="F67" s="20">
        <v>69289100</v>
      </c>
      <c r="G67" s="20">
        <v>69289100</v>
      </c>
      <c r="H67" s="20">
        <v>69289100</v>
      </c>
      <c r="I67" s="20">
        <v>69289100</v>
      </c>
      <c r="J67" s="20">
        <v>69289100</v>
      </c>
      <c r="K67" s="20">
        <v>69289100</v>
      </c>
      <c r="L67" s="20">
        <v>69289100</v>
      </c>
      <c r="M67" s="20">
        <v>69289100</v>
      </c>
      <c r="N67" s="20">
        <v>0</v>
      </c>
      <c r="O67" s="20">
        <v>0</v>
      </c>
      <c r="P67" s="20">
        <v>0</v>
      </c>
      <c r="Q67" s="20">
        <v>0</v>
      </c>
      <c r="R67" s="20">
        <v>0</v>
      </c>
      <c r="S67" s="20">
        <v>0</v>
      </c>
      <c r="T67" s="20">
        <v>0</v>
      </c>
      <c r="U67" s="20">
        <v>0</v>
      </c>
      <c r="V67" s="20">
        <v>0</v>
      </c>
      <c r="W67" s="20">
        <v>0</v>
      </c>
      <c r="X67" s="20">
        <v>0</v>
      </c>
      <c r="Y67" s="20">
        <v>0</v>
      </c>
      <c r="Z67" s="20">
        <v>0</v>
      </c>
      <c r="AA67" s="20">
        <v>0</v>
      </c>
      <c r="AB67" s="20">
        <v>0</v>
      </c>
      <c r="AC67" s="20">
        <v>0</v>
      </c>
      <c r="AD67" s="20">
        <v>0</v>
      </c>
      <c r="AE67" s="20">
        <v>0</v>
      </c>
      <c r="AF67" s="20">
        <v>0</v>
      </c>
      <c r="AG67" s="12"/>
      <c r="AH67" s="12"/>
      <c r="AI67" s="12"/>
      <c r="AJ67" s="12"/>
      <c r="AK67" s="12"/>
      <c r="AL67" s="12"/>
      <c r="AM67" s="12"/>
      <c r="AN67" s="12"/>
      <c r="AO67" s="12"/>
      <c r="AP67" s="12"/>
      <c r="AQ67" s="12"/>
      <c r="AR67" s="12"/>
      <c r="AS67" s="12"/>
      <c r="AT67" s="12"/>
      <c r="AU67" s="12"/>
      <c r="AV67" s="12"/>
      <c r="AW67" s="12"/>
      <c r="AX67" s="12"/>
      <c r="AY67" s="12"/>
      <c r="AZ67" s="12"/>
      <c r="BA67" s="12"/>
      <c r="BB67" s="12"/>
      <c r="BC67" s="12"/>
      <c r="BD67" s="12"/>
      <c r="BE67" s="12"/>
      <c r="BF67" s="12"/>
      <c r="BG67" s="12"/>
      <c r="BH67" s="12"/>
      <c r="BI67" s="12"/>
      <c r="BJ67" s="12"/>
      <c r="BK67" s="12"/>
      <c r="BL67" s="12"/>
    </row>
    <row r="68" spans="1:64" x14ac:dyDescent="0.25">
      <c r="A68" s="12" t="s">
        <v>114</v>
      </c>
      <c r="B68" s="12">
        <v>0</v>
      </c>
      <c r="C68" s="12">
        <v>0</v>
      </c>
      <c r="D68" s="20">
        <v>0</v>
      </c>
      <c r="E68" s="20">
        <v>6299010</v>
      </c>
      <c r="F68" s="20">
        <v>6299010</v>
      </c>
      <c r="G68" s="20">
        <v>6299010</v>
      </c>
      <c r="H68" s="20">
        <v>6299010</v>
      </c>
      <c r="I68" s="20">
        <v>6299010</v>
      </c>
      <c r="J68" s="20">
        <v>6299010</v>
      </c>
      <c r="K68" s="20">
        <v>6299010</v>
      </c>
      <c r="L68" s="20">
        <v>6299010</v>
      </c>
      <c r="M68" s="20">
        <v>6299010</v>
      </c>
      <c r="N68" s="20">
        <v>0</v>
      </c>
      <c r="O68" s="20">
        <v>0</v>
      </c>
      <c r="P68" s="20">
        <v>0</v>
      </c>
      <c r="Q68" s="20">
        <v>0</v>
      </c>
      <c r="R68" s="20">
        <v>0</v>
      </c>
      <c r="S68" s="20">
        <v>0</v>
      </c>
      <c r="T68" s="20">
        <v>0</v>
      </c>
      <c r="U68" s="20">
        <v>0</v>
      </c>
      <c r="V68" s="20">
        <v>0</v>
      </c>
      <c r="W68" s="20">
        <v>0</v>
      </c>
      <c r="X68" s="20">
        <v>0</v>
      </c>
      <c r="Y68" s="20">
        <v>0</v>
      </c>
      <c r="Z68" s="20">
        <v>0</v>
      </c>
      <c r="AA68" s="20">
        <v>0</v>
      </c>
      <c r="AB68" s="20">
        <v>0</v>
      </c>
      <c r="AC68" s="20">
        <v>0</v>
      </c>
      <c r="AD68" s="20">
        <v>0</v>
      </c>
      <c r="AE68" s="20">
        <v>0</v>
      </c>
      <c r="AF68" s="20">
        <v>0</v>
      </c>
      <c r="AG68" s="12"/>
      <c r="AH68" s="12"/>
      <c r="AI68" s="12"/>
      <c r="AJ68" s="12"/>
      <c r="AK68" s="12"/>
      <c r="AL68" s="12"/>
      <c r="AM68" s="12"/>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12"/>
      <c r="BL68" s="12"/>
    </row>
    <row r="69" spans="1:64" x14ac:dyDescent="0.25">
      <c r="A69" s="12" t="s">
        <v>115</v>
      </c>
      <c r="B69" s="12">
        <v>0</v>
      </c>
      <c r="C69" s="12">
        <v>0</v>
      </c>
      <c r="D69" s="12">
        <v>0</v>
      </c>
      <c r="E69" s="12">
        <v>0</v>
      </c>
      <c r="F69" s="12">
        <v>0</v>
      </c>
      <c r="G69" s="12">
        <v>0</v>
      </c>
      <c r="H69" s="12">
        <v>0</v>
      </c>
      <c r="I69" s="12">
        <v>0</v>
      </c>
      <c r="J69" s="12">
        <v>0</v>
      </c>
      <c r="K69" s="12">
        <v>0</v>
      </c>
      <c r="L69" s="12">
        <v>0</v>
      </c>
      <c r="M69" s="12">
        <v>0</v>
      </c>
      <c r="N69" s="12">
        <v>0</v>
      </c>
      <c r="O69" s="12">
        <v>0</v>
      </c>
      <c r="P69" s="12">
        <v>0</v>
      </c>
      <c r="Q69" s="12">
        <v>0</v>
      </c>
      <c r="R69" s="12">
        <v>0</v>
      </c>
      <c r="S69" s="12">
        <v>0</v>
      </c>
      <c r="T69" s="12">
        <v>0</v>
      </c>
      <c r="U69" s="12">
        <v>0</v>
      </c>
      <c r="V69" s="12">
        <v>0</v>
      </c>
      <c r="W69" s="12">
        <v>0</v>
      </c>
      <c r="X69" s="12">
        <v>0</v>
      </c>
      <c r="Y69" s="12">
        <v>0</v>
      </c>
      <c r="Z69" s="12">
        <v>0</v>
      </c>
      <c r="AA69" s="12">
        <v>0</v>
      </c>
      <c r="AB69" s="12">
        <v>0</v>
      </c>
      <c r="AC69" s="12">
        <v>0</v>
      </c>
      <c r="AD69" s="12">
        <v>0</v>
      </c>
      <c r="AE69" s="12">
        <v>0</v>
      </c>
      <c r="AF69" s="12">
        <v>0</v>
      </c>
      <c r="AG69" s="12"/>
      <c r="AH69" s="12"/>
      <c r="AI69" s="12"/>
      <c r="AJ69" s="12"/>
      <c r="AK69" s="12"/>
      <c r="AL69" s="12"/>
      <c r="AM69" s="12"/>
      <c r="AN69" s="12"/>
      <c r="AO69" s="12"/>
      <c r="AP69" s="12"/>
      <c r="AQ69" s="12"/>
      <c r="AR69" s="12"/>
      <c r="AS69" s="12"/>
      <c r="AT69" s="12"/>
      <c r="AU69" s="12"/>
      <c r="AV69" s="12"/>
      <c r="AW69" s="12"/>
      <c r="AX69" s="12"/>
      <c r="AY69" s="12"/>
      <c r="AZ69" s="12"/>
      <c r="BA69" s="12"/>
      <c r="BB69" s="12"/>
      <c r="BC69" s="12"/>
      <c r="BD69" s="12"/>
      <c r="BE69" s="12"/>
      <c r="BF69" s="12"/>
      <c r="BG69" s="12"/>
      <c r="BH69" s="12"/>
      <c r="BI69" s="12"/>
      <c r="BJ69" s="12"/>
      <c r="BK69" s="12"/>
      <c r="BL69" s="12"/>
    </row>
    <row r="70" spans="1:64" x14ac:dyDescent="0.25">
      <c r="A70" s="12" t="s">
        <v>116</v>
      </c>
      <c r="B70" s="12">
        <v>0</v>
      </c>
      <c r="C70" s="12">
        <v>0</v>
      </c>
      <c r="D70" s="12">
        <v>0</v>
      </c>
      <c r="E70" s="12">
        <v>0</v>
      </c>
      <c r="F70" s="12">
        <v>0</v>
      </c>
      <c r="G70" s="12">
        <v>0</v>
      </c>
      <c r="H70" s="12">
        <v>0</v>
      </c>
      <c r="I70" s="12">
        <v>0</v>
      </c>
      <c r="J70" s="12">
        <v>0</v>
      </c>
      <c r="K70" s="12">
        <v>0</v>
      </c>
      <c r="L70" s="12">
        <v>0</v>
      </c>
      <c r="M70" s="12">
        <v>0</v>
      </c>
      <c r="N70" s="12">
        <v>0</v>
      </c>
      <c r="O70" s="12">
        <v>0</v>
      </c>
      <c r="P70" s="12">
        <v>0</v>
      </c>
      <c r="Q70" s="12">
        <v>0</v>
      </c>
      <c r="R70" s="12">
        <v>0</v>
      </c>
      <c r="S70" s="12">
        <v>0</v>
      </c>
      <c r="T70" s="12">
        <v>0</v>
      </c>
      <c r="U70" s="12">
        <v>0</v>
      </c>
      <c r="V70" s="12">
        <v>0</v>
      </c>
      <c r="W70" s="12">
        <v>0</v>
      </c>
      <c r="X70" s="12">
        <v>0</v>
      </c>
      <c r="Y70" s="12">
        <v>0</v>
      </c>
      <c r="Z70" s="12">
        <v>0</v>
      </c>
      <c r="AA70" s="12">
        <v>0</v>
      </c>
      <c r="AB70" s="12">
        <v>0</v>
      </c>
      <c r="AC70" s="12">
        <v>0</v>
      </c>
      <c r="AD70" s="12">
        <v>0</v>
      </c>
      <c r="AE70" s="12">
        <v>0</v>
      </c>
      <c r="AF70" s="12">
        <v>0</v>
      </c>
      <c r="AG70" s="12"/>
      <c r="AH70" s="12"/>
      <c r="AI70" s="12"/>
      <c r="AJ70" s="12"/>
      <c r="AK70" s="12"/>
      <c r="AL70" s="12"/>
      <c r="AM70" s="12"/>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12"/>
      <c r="BL70" s="12"/>
    </row>
    <row r="71" spans="1:64" x14ac:dyDescent="0.25">
      <c r="A71" s="12" t="s">
        <v>117</v>
      </c>
      <c r="B71" s="12">
        <v>0</v>
      </c>
      <c r="C71" s="12">
        <v>0</v>
      </c>
      <c r="D71" s="12">
        <v>0</v>
      </c>
      <c r="E71" s="12">
        <v>0</v>
      </c>
      <c r="F71" s="12">
        <v>0</v>
      </c>
      <c r="G71" s="12">
        <v>0</v>
      </c>
      <c r="H71" s="12">
        <v>0</v>
      </c>
      <c r="I71" s="12">
        <v>0</v>
      </c>
      <c r="J71" s="12">
        <v>0</v>
      </c>
      <c r="K71" s="12">
        <v>0</v>
      </c>
      <c r="L71" s="12">
        <v>0</v>
      </c>
      <c r="M71" s="12">
        <v>0</v>
      </c>
      <c r="N71" s="12">
        <v>0</v>
      </c>
      <c r="O71" s="12">
        <v>0</v>
      </c>
      <c r="P71" s="12">
        <v>0</v>
      </c>
      <c r="Q71" s="12">
        <v>0</v>
      </c>
      <c r="R71" s="12">
        <v>0</v>
      </c>
      <c r="S71" s="12">
        <v>0</v>
      </c>
      <c r="T71" s="12">
        <v>0</v>
      </c>
      <c r="U71" s="12">
        <v>0</v>
      </c>
      <c r="V71" s="12">
        <v>0</v>
      </c>
      <c r="W71" s="12">
        <v>0</v>
      </c>
      <c r="X71" s="12">
        <v>0</v>
      </c>
      <c r="Y71" s="12">
        <v>0</v>
      </c>
      <c r="Z71" s="12">
        <v>0</v>
      </c>
      <c r="AA71" s="12">
        <v>0</v>
      </c>
      <c r="AB71" s="12">
        <v>0</v>
      </c>
      <c r="AC71" s="12">
        <v>0</v>
      </c>
      <c r="AD71" s="12">
        <v>0</v>
      </c>
      <c r="AE71" s="12">
        <v>0</v>
      </c>
      <c r="AF71" s="12">
        <v>0</v>
      </c>
      <c r="AG71" s="12"/>
      <c r="AH71" s="12"/>
      <c r="AI71" s="12"/>
      <c r="AJ71" s="12"/>
      <c r="AK71" s="12"/>
      <c r="AL71" s="12"/>
      <c r="AM71" s="12"/>
      <c r="AN71" s="12"/>
      <c r="AO71" s="12"/>
      <c r="AP71" s="12"/>
      <c r="AQ71" s="12"/>
      <c r="AR71" s="12"/>
      <c r="AS71" s="12"/>
      <c r="AT71" s="12"/>
      <c r="AU71" s="12"/>
      <c r="AV71" s="12"/>
      <c r="AW71" s="12"/>
      <c r="AX71" s="12"/>
      <c r="AY71" s="12"/>
      <c r="AZ71" s="12"/>
      <c r="BA71" s="12"/>
      <c r="BB71" s="12"/>
      <c r="BC71" s="12"/>
      <c r="BD71" s="12"/>
      <c r="BE71" s="12"/>
      <c r="BF71" s="12"/>
      <c r="BG71" s="12"/>
      <c r="BH71" s="12"/>
      <c r="BI71" s="12"/>
      <c r="BJ71" s="12"/>
      <c r="BK71" s="12"/>
      <c r="BL71" s="12"/>
    </row>
    <row r="72" spans="1:64" x14ac:dyDescent="0.25">
      <c r="A72" s="12" t="s">
        <v>118</v>
      </c>
      <c r="B72" s="12">
        <v>0</v>
      </c>
      <c r="C72" s="12">
        <v>0</v>
      </c>
      <c r="D72" s="12">
        <v>0</v>
      </c>
      <c r="E72" s="12">
        <v>0</v>
      </c>
      <c r="F72" s="12">
        <v>0</v>
      </c>
      <c r="G72" s="12">
        <v>0</v>
      </c>
      <c r="H72" s="12">
        <v>0</v>
      </c>
      <c r="I72" s="12">
        <v>0</v>
      </c>
      <c r="J72" s="12">
        <v>0</v>
      </c>
      <c r="K72" s="12">
        <v>0</v>
      </c>
      <c r="L72" s="12">
        <v>0</v>
      </c>
      <c r="M72" s="12">
        <v>0</v>
      </c>
      <c r="N72" s="12">
        <v>0</v>
      </c>
      <c r="O72" s="12">
        <v>0</v>
      </c>
      <c r="P72" s="12">
        <v>0</v>
      </c>
      <c r="Q72" s="12">
        <v>0</v>
      </c>
      <c r="R72" s="12">
        <v>0</v>
      </c>
      <c r="S72" s="12">
        <v>0</v>
      </c>
      <c r="T72" s="12">
        <v>0</v>
      </c>
      <c r="U72" s="12">
        <v>0</v>
      </c>
      <c r="V72" s="12">
        <v>0</v>
      </c>
      <c r="W72" s="12">
        <v>0</v>
      </c>
      <c r="X72" s="12">
        <v>0</v>
      </c>
      <c r="Y72" s="12">
        <v>0</v>
      </c>
      <c r="Z72" s="12">
        <v>0</v>
      </c>
      <c r="AA72" s="12">
        <v>0</v>
      </c>
      <c r="AB72" s="12">
        <v>0</v>
      </c>
      <c r="AC72" s="12">
        <v>0</v>
      </c>
      <c r="AD72" s="12">
        <v>0</v>
      </c>
      <c r="AE72" s="12">
        <v>0</v>
      </c>
      <c r="AF72" s="12">
        <v>0</v>
      </c>
      <c r="AG72" s="12"/>
      <c r="AH72" s="12"/>
      <c r="AI72" s="12"/>
      <c r="AJ72" s="12"/>
      <c r="AK72" s="12"/>
      <c r="AL72" s="12"/>
      <c r="AM72" s="12"/>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12"/>
      <c r="BL72" s="12"/>
    </row>
    <row r="73" spans="1:64" x14ac:dyDescent="0.25">
      <c r="A73" s="12" t="s">
        <v>119</v>
      </c>
      <c r="B73" s="12">
        <v>0</v>
      </c>
      <c r="C73" s="12">
        <v>0</v>
      </c>
      <c r="D73" s="12">
        <v>0</v>
      </c>
      <c r="E73" s="12">
        <v>0</v>
      </c>
      <c r="F73" s="12">
        <v>0</v>
      </c>
      <c r="G73" s="12">
        <v>0</v>
      </c>
      <c r="H73" s="12">
        <v>0</v>
      </c>
      <c r="I73" s="12">
        <v>0</v>
      </c>
      <c r="J73" s="12">
        <v>0</v>
      </c>
      <c r="K73" s="12">
        <v>0</v>
      </c>
      <c r="L73" s="12">
        <v>0</v>
      </c>
      <c r="M73" s="12">
        <v>0</v>
      </c>
      <c r="N73" s="12">
        <v>0</v>
      </c>
      <c r="O73" s="12">
        <v>0</v>
      </c>
      <c r="P73" s="12">
        <v>0</v>
      </c>
      <c r="Q73" s="12">
        <v>0</v>
      </c>
      <c r="R73" s="12">
        <v>0</v>
      </c>
      <c r="S73" s="12">
        <v>0</v>
      </c>
      <c r="T73" s="12">
        <v>0</v>
      </c>
      <c r="U73" s="12">
        <v>0</v>
      </c>
      <c r="V73" s="12">
        <v>0</v>
      </c>
      <c r="W73" s="12">
        <v>0</v>
      </c>
      <c r="X73" s="12">
        <v>0</v>
      </c>
      <c r="Y73" s="12">
        <v>0</v>
      </c>
      <c r="Z73" s="12">
        <v>0</v>
      </c>
      <c r="AA73" s="12">
        <v>0</v>
      </c>
      <c r="AB73" s="12">
        <v>0</v>
      </c>
      <c r="AC73" s="12">
        <v>0</v>
      </c>
      <c r="AD73" s="12">
        <v>0</v>
      </c>
      <c r="AE73" s="12">
        <v>0</v>
      </c>
      <c r="AF73" s="12">
        <v>0</v>
      </c>
      <c r="AG73" s="12"/>
      <c r="AH73" s="12"/>
      <c r="AI73" s="12"/>
      <c r="AJ73" s="12"/>
      <c r="AK73" s="12"/>
      <c r="AL73" s="12"/>
      <c r="AM73" s="12"/>
      <c r="AN73" s="12"/>
      <c r="AO73" s="12"/>
      <c r="AP73" s="12"/>
      <c r="AQ73" s="12"/>
      <c r="AR73" s="12"/>
      <c r="AS73" s="12"/>
      <c r="AT73" s="12"/>
      <c r="AU73" s="12"/>
      <c r="AV73" s="12"/>
      <c r="AW73" s="12"/>
      <c r="AX73" s="12"/>
      <c r="AY73" s="12"/>
      <c r="AZ73" s="12"/>
      <c r="BA73" s="12"/>
      <c r="BB73" s="12"/>
      <c r="BC73" s="12"/>
      <c r="BD73" s="12"/>
      <c r="BE73" s="12"/>
      <c r="BF73" s="12"/>
      <c r="BG73" s="12"/>
      <c r="BH73" s="12"/>
      <c r="BI73" s="12"/>
      <c r="BJ73" s="12"/>
      <c r="BK73" s="12"/>
      <c r="BL73" s="12"/>
    </row>
    <row r="74" spans="1:64" x14ac:dyDescent="0.25">
      <c r="A74" s="12" t="s">
        <v>120</v>
      </c>
      <c r="B74" s="12">
        <v>0</v>
      </c>
      <c r="C74" s="12">
        <v>0</v>
      </c>
      <c r="D74" s="12">
        <v>0</v>
      </c>
      <c r="E74" s="12">
        <v>0</v>
      </c>
      <c r="F74" s="12">
        <v>0</v>
      </c>
      <c r="G74" s="12">
        <v>0</v>
      </c>
      <c r="H74" s="12">
        <v>0</v>
      </c>
      <c r="I74" s="12">
        <v>0</v>
      </c>
      <c r="J74" s="12">
        <v>0</v>
      </c>
      <c r="K74" s="12">
        <v>0</v>
      </c>
      <c r="L74" s="12">
        <v>0</v>
      </c>
      <c r="M74" s="12">
        <v>0</v>
      </c>
      <c r="N74" s="12">
        <v>0</v>
      </c>
      <c r="O74" s="12">
        <v>0</v>
      </c>
      <c r="P74" s="12">
        <v>0</v>
      </c>
      <c r="Q74" s="12">
        <v>0</v>
      </c>
      <c r="R74" s="12">
        <v>0</v>
      </c>
      <c r="S74" s="12">
        <v>0</v>
      </c>
      <c r="T74" s="12">
        <v>0</v>
      </c>
      <c r="U74" s="12">
        <v>0</v>
      </c>
      <c r="V74" s="12">
        <v>0</v>
      </c>
      <c r="W74" s="12">
        <v>0</v>
      </c>
      <c r="X74" s="12">
        <v>0</v>
      </c>
      <c r="Y74" s="12">
        <v>0</v>
      </c>
      <c r="Z74" s="12">
        <v>0</v>
      </c>
      <c r="AA74" s="12">
        <v>0</v>
      </c>
      <c r="AB74" s="12">
        <v>0</v>
      </c>
      <c r="AC74" s="12">
        <v>0</v>
      </c>
      <c r="AD74" s="12">
        <v>0</v>
      </c>
      <c r="AE74" s="12">
        <v>0</v>
      </c>
      <c r="AF74" s="12">
        <v>0</v>
      </c>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row>
    <row r="76" spans="1:64" x14ac:dyDescent="0.25">
      <c r="A76" s="12" t="s">
        <v>104</v>
      </c>
      <c r="B76" s="20">
        <f>B43*B25*10^9</f>
        <v>1177500000</v>
      </c>
    </row>
    <row r="77" spans="1:64" x14ac:dyDescent="0.25">
      <c r="A77" s="12" t="s">
        <v>105</v>
      </c>
      <c r="B77" s="20">
        <f>SUM(E66:M68)</f>
        <v>1181064690</v>
      </c>
    </row>
    <row r="79" spans="1:64" x14ac:dyDescent="0.25">
      <c r="A79" s="12" t="s">
        <v>106</v>
      </c>
      <c r="B79" s="21">
        <v>0.4</v>
      </c>
    </row>
    <row r="81" spans="1:32" x14ac:dyDescent="0.25">
      <c r="A81" s="13" t="s">
        <v>121</v>
      </c>
    </row>
    <row r="82" spans="1:32" x14ac:dyDescent="0.25">
      <c r="A82" s="13" t="s">
        <v>103</v>
      </c>
      <c r="B82">
        <v>2020</v>
      </c>
      <c r="C82">
        <v>2021</v>
      </c>
      <c r="D82">
        <v>2022</v>
      </c>
      <c r="E82">
        <v>2023</v>
      </c>
      <c r="F82">
        <v>2024</v>
      </c>
      <c r="G82">
        <v>2025</v>
      </c>
      <c r="H82">
        <v>2026</v>
      </c>
      <c r="I82">
        <v>2027</v>
      </c>
      <c r="J82">
        <v>2028</v>
      </c>
      <c r="K82">
        <v>2029</v>
      </c>
      <c r="L82">
        <v>2030</v>
      </c>
      <c r="M82">
        <v>2031</v>
      </c>
      <c r="N82">
        <v>2032</v>
      </c>
      <c r="O82">
        <v>2033</v>
      </c>
      <c r="P82">
        <v>2034</v>
      </c>
      <c r="Q82">
        <v>2035</v>
      </c>
      <c r="R82">
        <v>2036</v>
      </c>
      <c r="S82">
        <v>2037</v>
      </c>
      <c r="T82">
        <v>2038</v>
      </c>
      <c r="U82">
        <v>2039</v>
      </c>
      <c r="V82">
        <v>2040</v>
      </c>
      <c r="W82">
        <v>2041</v>
      </c>
      <c r="X82">
        <v>2042</v>
      </c>
      <c r="Y82">
        <v>2043</v>
      </c>
      <c r="Z82">
        <v>2044</v>
      </c>
      <c r="AA82">
        <v>2045</v>
      </c>
      <c r="AB82">
        <v>2046</v>
      </c>
      <c r="AC82">
        <v>2047</v>
      </c>
      <c r="AD82">
        <v>2048</v>
      </c>
      <c r="AE82">
        <v>2049</v>
      </c>
      <c r="AF82">
        <v>2050</v>
      </c>
    </row>
    <row r="83" spans="1:32" x14ac:dyDescent="0.25">
      <c r="A83" t="s">
        <v>122</v>
      </c>
      <c r="B83">
        <v>0</v>
      </c>
      <c r="C83">
        <v>0</v>
      </c>
      <c r="D83">
        <v>0</v>
      </c>
      <c r="E83" s="3">
        <v>-4887040000000</v>
      </c>
      <c r="F83" s="3">
        <v>-9774080000000</v>
      </c>
      <c r="G83" s="3">
        <v>-14661100000000</v>
      </c>
      <c r="H83" s="3">
        <v>-19548200000000</v>
      </c>
      <c r="I83" s="3">
        <v>-24435200000000</v>
      </c>
      <c r="J83" s="3">
        <v>-29322200000000</v>
      </c>
      <c r="K83" s="3">
        <v>-34209300000000</v>
      </c>
      <c r="L83" s="3">
        <v>-39096300000000</v>
      </c>
      <c r="M83" s="3">
        <v>-43983400000000</v>
      </c>
      <c r="N83" s="3">
        <v>-39298600000000</v>
      </c>
      <c r="O83" s="3">
        <v>-34613900000000</v>
      </c>
      <c r="P83" s="3">
        <v>-29929200000000</v>
      </c>
      <c r="Q83" s="3">
        <v>-25244500000000</v>
      </c>
      <c r="R83" s="3">
        <v>-25244500000000</v>
      </c>
      <c r="S83" s="3">
        <v>-25244500000000</v>
      </c>
      <c r="T83" s="3">
        <v>-25244500000000</v>
      </c>
      <c r="U83" s="3">
        <v>-25244500000000</v>
      </c>
      <c r="V83" s="3">
        <v>-25244500000000</v>
      </c>
      <c r="W83" s="3">
        <v>-25244500000000</v>
      </c>
      <c r="X83" s="3">
        <v>-25244500000000</v>
      </c>
      <c r="Y83" s="3">
        <v>-25244500000000</v>
      </c>
      <c r="Z83" s="3">
        <v>-25244500000000</v>
      </c>
      <c r="AA83" s="3">
        <v>-25244500000000</v>
      </c>
      <c r="AB83" s="3">
        <v>-25244500000000</v>
      </c>
      <c r="AC83" s="3">
        <v>-25244500000000</v>
      </c>
      <c r="AD83" s="3">
        <v>-25244500000000</v>
      </c>
      <c r="AE83" s="3">
        <v>-25244500000000</v>
      </c>
      <c r="AF83" s="3">
        <v>-25244500000000</v>
      </c>
    </row>
    <row r="84" spans="1:32" x14ac:dyDescent="0.25">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row>
    <row r="85" spans="1:32" x14ac:dyDescent="0.25">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row>
    <row r="86" spans="1:32" x14ac:dyDescent="0.25">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3"/>
  </sheetPr>
  <dimension ref="A1:AF13"/>
  <sheetViews>
    <sheetView workbookViewId="0">
      <selection activeCell="A2" sqref="A2"/>
    </sheetView>
  </sheetViews>
  <sheetFormatPr defaultRowHeight="15" x14ac:dyDescent="0.25"/>
  <cols>
    <col min="1" max="1" width="16.7109375" customWidth="1"/>
    <col min="2" max="17" width="11.28515625" bestFit="1" customWidth="1"/>
  </cols>
  <sheetData>
    <row r="1" spans="1:32" x14ac:dyDescent="0.25">
      <c r="A1" t="s">
        <v>132</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8</v>
      </c>
      <c r="B2" s="3">
        <f>Calcs!B4*10^12+'Inflation Reduction Act'!B83</f>
        <v>-852500000000000</v>
      </c>
      <c r="C2" s="3">
        <f>Calcs!C4*10^12+'Inflation Reduction Act'!C83</f>
        <v>-832000000000000</v>
      </c>
      <c r="D2" s="3">
        <f>Calcs!D4*10^12+'Inflation Reduction Act'!D83</f>
        <v>-824860000000000</v>
      </c>
      <c r="E2" s="3">
        <f>Calcs!E4*10^12+'Inflation Reduction Act'!E83</f>
        <v>-829887040000000</v>
      </c>
      <c r="F2" s="3">
        <f>Calcs!F4*10^12+'Inflation Reduction Act'!F83</f>
        <v>-834914080000000</v>
      </c>
      <c r="G2" s="3">
        <f>Calcs!G4*10^12+'Inflation Reduction Act'!G83</f>
        <v>-839941100000000</v>
      </c>
      <c r="H2" s="3">
        <f>Calcs!H4*10^12+'Inflation Reduction Act'!H83</f>
        <v>-844968200000000.13</v>
      </c>
      <c r="I2" s="3">
        <f>Calcs!I4*10^12+'Inflation Reduction Act'!I83</f>
        <v>-849995200000000</v>
      </c>
      <c r="J2" s="3">
        <f>Calcs!J4*10^12+'Inflation Reduction Act'!J83</f>
        <v>-855022200000000</v>
      </c>
      <c r="K2" s="3">
        <f>Calcs!K4*10^12+'Inflation Reduction Act'!K83</f>
        <v>-860049300000000</v>
      </c>
      <c r="L2" s="3">
        <f>Calcs!L4*10^12+'Inflation Reduction Act'!L83</f>
        <v>-865076300000000</v>
      </c>
      <c r="M2" s="3">
        <f>Calcs!M4*10^12+'Inflation Reduction Act'!M83</f>
        <v>-870103400000000</v>
      </c>
      <c r="N2" s="3">
        <f>Calcs!N4*10^12+'Inflation Reduction Act'!N83</f>
        <v>-865558600000000</v>
      </c>
      <c r="O2" s="3">
        <f>Calcs!O4*10^12+'Inflation Reduction Act'!O83</f>
        <v>-861013900000000.13</v>
      </c>
      <c r="P2" s="3">
        <f>Calcs!P4*10^12+'Inflation Reduction Act'!P83</f>
        <v>-856469200000000</v>
      </c>
      <c r="Q2" s="3">
        <f>Calcs!Q4*10^12+'Inflation Reduction Act'!Q83</f>
        <v>-851924500000000.13</v>
      </c>
      <c r="R2" s="3">
        <f>Calcs!R4*10^12+'Inflation Reduction Act'!R83</f>
        <v>-852064500000000</v>
      </c>
      <c r="S2" s="3">
        <f>Calcs!S4*10^12+'Inflation Reduction Act'!S83</f>
        <v>-852204500000000</v>
      </c>
      <c r="T2" s="3">
        <f>Calcs!T4*10^12+'Inflation Reduction Act'!T83</f>
        <v>-852344500000000</v>
      </c>
      <c r="U2" s="3">
        <f>Calcs!U4*10^12+'Inflation Reduction Act'!U83</f>
        <v>-852484500000000</v>
      </c>
      <c r="V2" s="3">
        <f>Calcs!V4*10^12+'Inflation Reduction Act'!V83</f>
        <v>-852624500000000.13</v>
      </c>
      <c r="W2" s="3">
        <f>Calcs!W4*10^12+'Inflation Reduction Act'!W83</f>
        <v>-852764500000000</v>
      </c>
      <c r="X2" s="3">
        <f>Calcs!X4*10^12+'Inflation Reduction Act'!X83</f>
        <v>-852904500000000.13</v>
      </c>
      <c r="Y2" s="3">
        <f>Calcs!Y4*10^12+'Inflation Reduction Act'!Y83</f>
        <v>-853044500000000.13</v>
      </c>
      <c r="Z2" s="3">
        <f>Calcs!Z4*10^12+'Inflation Reduction Act'!Z83</f>
        <v>-853184500000000</v>
      </c>
      <c r="AA2" s="3">
        <f>Calcs!AA4*10^12+'Inflation Reduction Act'!AA83</f>
        <v>-853324500000000</v>
      </c>
      <c r="AB2" s="3">
        <f>Calcs!AB4*10^12+'Inflation Reduction Act'!AB83</f>
        <v>-853464500000000</v>
      </c>
      <c r="AC2" s="3">
        <f>Calcs!AC4*10^12+'Inflation Reduction Act'!AC83</f>
        <v>-853604500000000.13</v>
      </c>
      <c r="AD2" s="3">
        <f>Calcs!AD4*10^12+'Inflation Reduction Act'!AD83</f>
        <v>-853744500000000</v>
      </c>
      <c r="AE2" s="3">
        <f>Calcs!AE4*10^12+'Inflation Reduction Act'!AE83</f>
        <v>-853884500000000.13</v>
      </c>
      <c r="AF2" s="3">
        <f>Calcs!AF4*10^12+'Inflation Reduction Act'!AF83</f>
        <v>-854024500000000.13</v>
      </c>
    </row>
    <row r="3" spans="1:32" x14ac:dyDescent="0.25">
      <c r="A3" t="s">
        <v>9</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12</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17</v>
      </c>
      <c r="B11" s="3">
        <f>Calcs!B5*10^12/About!$B$9</f>
        <v>2335714285714.2861</v>
      </c>
      <c r="C11" s="3">
        <f>Calcs!C5*10^12/About!$B$9</f>
        <v>2357142857142.8569</v>
      </c>
      <c r="D11" s="3">
        <f>Calcs!D5*10^12/About!$B$9</f>
        <v>2280952380952.3853</v>
      </c>
      <c r="E11" s="3">
        <f>Calcs!E5*10^12/About!$B$9</f>
        <v>2309956709956.7124</v>
      </c>
      <c r="F11" s="3">
        <f>Calcs!F5*10^12/About!$B$9</f>
        <v>2338961038961.0396</v>
      </c>
      <c r="G11" s="3">
        <f>Calcs!G5*10^12/About!$B$9</f>
        <v>2367965367965.3662</v>
      </c>
      <c r="H11" s="3">
        <f>Calcs!H5*10^12/About!$B$9</f>
        <v>2396969696969.7017</v>
      </c>
      <c r="I11" s="3">
        <f>Calcs!I5*10^12/About!$B$9</f>
        <v>2425974025974.0283</v>
      </c>
      <c r="J11" s="3">
        <f>Calcs!J5*10^12/About!$B$9</f>
        <v>2454978354978.355</v>
      </c>
      <c r="K11" s="3">
        <f>Calcs!K5*10^12/About!$B$9</f>
        <v>2483982683982.6821</v>
      </c>
      <c r="L11" s="3">
        <f>Calcs!L5*10^12/About!$B$9</f>
        <v>2512987012987.0171</v>
      </c>
      <c r="M11" s="3">
        <f>Calcs!M5*10^12/About!$B$9</f>
        <v>2541991341991.3442</v>
      </c>
      <c r="N11" s="3">
        <f>Calcs!N5*10^12/About!$B$9</f>
        <v>2570995670995.6714</v>
      </c>
      <c r="O11" s="3">
        <f>Calcs!O5*10^12/About!$B$9</f>
        <v>2599999999999.9985</v>
      </c>
      <c r="P11" s="3">
        <f>Calcs!P5*10^12/About!$B$9</f>
        <v>2629004329004.3335</v>
      </c>
      <c r="Q11" s="3">
        <f>Calcs!Q5*10^12/About!$B$9</f>
        <v>2658008658008.6606</v>
      </c>
      <c r="R11" s="3">
        <f>Calcs!R5*10^12/About!$B$9</f>
        <v>2687012987012.9878</v>
      </c>
      <c r="S11" s="3">
        <f>Calcs!S5*10^12/About!$B$9</f>
        <v>2716017316017.314</v>
      </c>
      <c r="T11" s="3">
        <f>Calcs!T5*10^12/About!$B$9</f>
        <v>2745021645021.6494</v>
      </c>
      <c r="U11" s="3">
        <f>Calcs!U5*10^12/About!$B$9</f>
        <v>2774025974025.9766</v>
      </c>
      <c r="V11" s="3">
        <f>Calcs!V5*10^12/About!$B$9</f>
        <v>2803030303030.3037</v>
      </c>
      <c r="W11" s="3">
        <f>Calcs!W5*10^12/About!$B$9</f>
        <v>2832034632034.6304</v>
      </c>
      <c r="X11" s="3">
        <f>Calcs!X5*10^12/About!$B$9</f>
        <v>2861038961038.9653</v>
      </c>
      <c r="Y11" s="3">
        <f>Calcs!Y5*10^12/About!$B$9</f>
        <v>2890043290043.2925</v>
      </c>
      <c r="Z11" s="3">
        <f>Calcs!Z5*10^12/About!$B$9</f>
        <v>2919047619047.6196</v>
      </c>
      <c r="AA11" s="3">
        <f>Calcs!AA5*10^12/About!$B$9</f>
        <v>2948051948051.9463</v>
      </c>
      <c r="AB11" s="3">
        <f>Calcs!AB5*10^12/About!$B$9</f>
        <v>2977056277056.2817</v>
      </c>
      <c r="AC11" s="3">
        <f>Calcs!AC5*10^12/About!$B$9</f>
        <v>3006060606060.6089</v>
      </c>
      <c r="AD11" s="3">
        <f>Calcs!AD5*10^12/About!$B$9</f>
        <v>3035064935064.936</v>
      </c>
      <c r="AE11" s="3">
        <f>Calcs!AE5*10^12/About!$B$9</f>
        <v>3064069264069.2627</v>
      </c>
      <c r="AF11" s="3">
        <f>Calcs!AF5*10^12/About!$B$9</f>
        <v>3093073593073.5898</v>
      </c>
    </row>
    <row r="12" spans="1:32" x14ac:dyDescent="0.25">
      <c r="A12" t="s">
        <v>18</v>
      </c>
      <c r="B12" s="3">
        <f>Calcs!B6*10^12/About!$B$10</f>
        <v>41509433962.264153</v>
      </c>
      <c r="C12" s="3">
        <f>Calcs!C6*10^12/About!$B$10</f>
        <v>44528301886.79245</v>
      </c>
      <c r="D12" s="3">
        <f>Calcs!D6*10^12/About!$B$10</f>
        <v>39798742138.364624</v>
      </c>
      <c r="E12" s="3">
        <f>Calcs!E6*10^12/About!$B$10</f>
        <v>41374499714.122055</v>
      </c>
      <c r="F12" s="3">
        <f>Calcs!F6*10^12/About!$B$10</f>
        <v>42950257289.879906</v>
      </c>
      <c r="G12" s="3">
        <f>Calcs!G6*10^12/About!$B$10</f>
        <v>44526014865.637337</v>
      </c>
      <c r="H12" s="3">
        <f>Calcs!H6*10^12/About!$B$10</f>
        <v>46101772441.394768</v>
      </c>
      <c r="I12" s="3">
        <f>Calcs!I6*10^12/About!$B$10</f>
        <v>47677530017.152626</v>
      </c>
      <c r="J12" s="3">
        <f>Calcs!J6*10^12/About!$B$10</f>
        <v>49253287592.910049</v>
      </c>
      <c r="K12" s="3">
        <f>Calcs!K6*10^12/About!$B$10</f>
        <v>50829045168.667915</v>
      </c>
      <c r="L12" s="3">
        <f>Calcs!L6*10^12/About!$B$10</f>
        <v>52404802744.425346</v>
      </c>
      <c r="M12" s="3">
        <f>Calcs!M6*10^12/About!$B$10</f>
        <v>53980560320.182777</v>
      </c>
      <c r="N12" s="3">
        <f>Calcs!N6*10^12/About!$B$10</f>
        <v>55556317895.940636</v>
      </c>
      <c r="O12" s="3">
        <f>Calcs!O6*10^12/About!$B$10</f>
        <v>57132075471.698059</v>
      </c>
      <c r="P12" s="3">
        <f>Calcs!P6*10^12/About!$B$10</f>
        <v>58707833047.45549</v>
      </c>
      <c r="Q12" s="3">
        <f>Calcs!Q6*10^12/About!$B$10</f>
        <v>60283590623.213348</v>
      </c>
      <c r="R12" s="3">
        <f>Calcs!R6*10^12/About!$B$10</f>
        <v>61859348198.970779</v>
      </c>
      <c r="S12" s="3">
        <f>Calcs!S6*10^12/About!$B$10</f>
        <v>63435105774.728203</v>
      </c>
      <c r="T12" s="3">
        <f>Calcs!T6*10^12/About!$B$10</f>
        <v>65010863350.486069</v>
      </c>
      <c r="U12" s="3">
        <f>Calcs!U6*10^12/About!$B$10</f>
        <v>66586620926.2435</v>
      </c>
      <c r="V12" s="3">
        <f>Calcs!V6*10^12/About!$B$10</f>
        <v>68162378502.000931</v>
      </c>
      <c r="W12" s="3">
        <f>Calcs!W6*10^12/About!$B$10</f>
        <v>69738136077.758789</v>
      </c>
      <c r="X12" s="3">
        <f>Calcs!X6*10^12/About!$B$10</f>
        <v>71313893653.51622</v>
      </c>
      <c r="Y12" s="3">
        <f>Calcs!Y6*10^12/About!$B$10</f>
        <v>72889651229.273651</v>
      </c>
      <c r="Z12" s="3">
        <f>Calcs!Z6*10^12/About!$B$10</f>
        <v>74465408805.031494</v>
      </c>
      <c r="AA12" s="3">
        <f>Calcs!AA6*10^12/About!$B$10</f>
        <v>76041166380.788925</v>
      </c>
      <c r="AB12" s="3">
        <f>Calcs!AB6*10^12/About!$B$10</f>
        <v>77616923956.546356</v>
      </c>
      <c r="AC12" s="3">
        <f>Calcs!AC6*10^12/About!$B$10</f>
        <v>79192681532.304214</v>
      </c>
      <c r="AD12" s="3">
        <f>Calcs!AD6*10^12/About!$B$10</f>
        <v>80768439108.061646</v>
      </c>
      <c r="AE12" s="3">
        <f>Calcs!AE6*10^12/About!$B$10</f>
        <v>82344196683.819077</v>
      </c>
      <c r="AF12" s="3">
        <f>Calcs!AF6*10^12/About!$B$10</f>
        <v>83919954259.57695</v>
      </c>
    </row>
    <row r="13" spans="1:32" x14ac:dyDescent="0.25">
      <c r="A13" t="s">
        <v>7</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Calcs</vt:lpstr>
      <vt:lpstr>EPA Table 6-1</vt:lpstr>
      <vt:lpstr>Inflation Reduction Act</vt:lpstr>
      <vt:lpstr>BLAPE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2015-08-06T00:31:42Z</dcterms:created>
  <dcterms:modified xsi:type="dcterms:W3CDTF">2023-10-19T18:08:30Z</dcterms:modified>
</cp:coreProperties>
</file>