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fuels\BFPIaE\"/>
    </mc:Choice>
  </mc:AlternateContent>
  <xr:revisionPtr revIDLastSave="0" documentId="13_ncr:1_{47769720-A7FD-4F5C-AB6A-814E82C6C597}" xr6:coauthVersionLast="46" xr6:coauthVersionMax="46" xr10:uidLastSave="{00000000-0000-0000-0000-000000000000}"/>
  <bookViews>
    <workbookView xWindow="-120" yWindow="-120" windowWidth="29040" windowHeight="17640" tabRatio="684" firstSheet="4" activeTab="11" xr2:uid="{00000000-000D-0000-FFFF-FFFF00000000}"/>
  </bookViews>
  <sheets>
    <sheet name="About" sheetId="4" r:id="rId1"/>
    <sheet name="Petroleum and Biofuel Data" sheetId="5" r:id="rId2"/>
    <sheet name="Biomass Data" sheetId="6" r:id="rId3"/>
    <sheet name="Uranium, Coal, MSW, Hydrogen" sheetId="8" r:id="rId4"/>
    <sheet name="AEO Table 1" sheetId="17" r:id="rId5"/>
    <sheet name="AEO Table 73" sheetId="15" r:id="rId6"/>
    <sheet name="GREET1 Fuel_Specs" sheetId="16" r:id="rId7"/>
    <sheet name="Start Year Data" sheetId="9" r:id="rId8"/>
    <sheet name="Time Series Scaling Factors" sheetId="18" r:id="rId9"/>
    <sheet name="BFPIaE-production" sheetId="12" r:id="rId10"/>
    <sheet name="BFPIaE-imports" sheetId="19" r:id="rId11"/>
    <sheet name="BFPIaE-exports" sheetId="13" r:id="rId12"/>
  </sheets>
  <externalReferences>
    <externalReference r:id="rId13"/>
  </externalReferences>
  <definedNames>
    <definedName name="gal_per_barrel">[1]About!$A$63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9" l="1"/>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H46" i="9"/>
  <c r="H45" i="9"/>
  <c r="H44" i="9"/>
  <c r="H41" i="9"/>
  <c r="H33" i="9"/>
  <c r="AC16" i="19" l="1"/>
  <c r="Z16" i="19"/>
  <c r="U16" i="19"/>
  <c r="R16" i="19"/>
  <c r="M16" i="19"/>
  <c r="J16" i="19"/>
  <c r="E16" i="19"/>
  <c r="Z15" i="19"/>
  <c r="R15" i="19"/>
  <c r="M15" i="19"/>
  <c r="J15" i="19"/>
  <c r="E15" i="19"/>
  <c r="Z8" i="19"/>
  <c r="AC7" i="19"/>
  <c r="Z7" i="19"/>
  <c r="U7" i="19"/>
  <c r="R7" i="19"/>
  <c r="M7" i="19"/>
  <c r="J7" i="19"/>
  <c r="E7" i="19"/>
  <c r="AC6" i="19"/>
  <c r="Z6" i="19"/>
  <c r="U6" i="19"/>
  <c r="R6" i="19"/>
  <c r="M6" i="19"/>
  <c r="J6" i="19"/>
  <c r="E6" i="19"/>
  <c r="AE2" i="19"/>
  <c r="AC2" i="19"/>
  <c r="Z2" i="19"/>
  <c r="W2" i="19"/>
  <c r="U2" i="19"/>
  <c r="R2" i="19"/>
  <c r="O2" i="19"/>
  <c r="M2" i="19"/>
  <c r="J2" i="19"/>
  <c r="G2" i="19"/>
  <c r="E2" i="19"/>
  <c r="C7" i="19"/>
  <c r="C16" i="19"/>
  <c r="C2" i="19"/>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B30"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C29" i="18"/>
  <c r="D29" i="18"/>
  <c r="E29" i="18"/>
  <c r="F29" i="18"/>
  <c r="G29" i="18"/>
  <c r="H29" i="18"/>
  <c r="I29" i="18"/>
  <c r="J29" i="18"/>
  <c r="K29" i="18"/>
  <c r="L29" i="18"/>
  <c r="M29" i="18"/>
  <c r="N29" i="18"/>
  <c r="O29" i="18"/>
  <c r="B29"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B7" i="19"/>
  <c r="B8" i="19"/>
  <c r="J8" i="19" s="1"/>
  <c r="B15" i="19"/>
  <c r="B16" i="19"/>
  <c r="B2" i="19"/>
  <c r="R8" i="19" l="1"/>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D4" i="9" l="1"/>
  <c r="C4" i="9"/>
  <c r="B4" i="9"/>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C45" i="9"/>
  <c r="B21" i="19" s="1"/>
  <c r="C46" i="9"/>
  <c r="B22" i="19" s="1"/>
  <c r="H43" i="9"/>
  <c r="H42" i="9"/>
  <c r="H38" i="9"/>
  <c r="H37" i="9"/>
  <c r="H36" i="9"/>
  <c r="H35" i="9"/>
  <c r="H34" i="9"/>
  <c r="H29" i="9"/>
  <c r="H28" i="9"/>
  <c r="H27" i="9"/>
  <c r="J16" i="13" l="1"/>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9"/>
  <c r="B37" i="9" s="1"/>
  <c r="B13" i="12" s="1"/>
  <c r="C13" i="9"/>
  <c r="C37" i="9" s="1"/>
  <c r="B13" i="19" s="1"/>
  <c r="D13" i="9"/>
  <c r="D37" i="9" s="1"/>
  <c r="B13" i="13" s="1"/>
  <c r="D12" i="9"/>
  <c r="D36" i="9" s="1"/>
  <c r="B12" i="13" s="1"/>
  <c r="C12" i="9"/>
  <c r="C36" i="9" s="1"/>
  <c r="B12" i="19" s="1"/>
  <c r="B12" i="9"/>
  <c r="B36" i="9" s="1"/>
  <c r="B12" i="12" s="1"/>
  <c r="B22" i="9"/>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B21" i="9"/>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17" i="9"/>
  <c r="D41" i="9" s="1"/>
  <c r="B17" i="13" s="1"/>
  <c r="C17" i="9"/>
  <c r="C41" i="9" s="1"/>
  <c r="B17" i="19" s="1"/>
  <c r="B14" i="8"/>
  <c r="B17" i="9" s="1"/>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B42" i="9" s="1"/>
  <c r="B18" i="12" s="1"/>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B28" i="9"/>
  <c r="B4" i="12" s="1"/>
  <c r="D3" i="9"/>
  <c r="D27" i="9" s="1"/>
  <c r="B3" i="13" s="1"/>
  <c r="C3" i="9"/>
  <c r="B3" i="19" s="1"/>
  <c r="B3" i="9"/>
  <c r="B27" i="9" s="1"/>
  <c r="B3" i="12" s="1"/>
  <c r="A47" i="6"/>
  <c r="A36" i="6"/>
  <c r="A33" i="6"/>
  <c r="B9" i="9" s="1"/>
  <c r="B33" i="9" s="1"/>
  <c r="B9" i="12" s="1"/>
  <c r="V10" i="12" l="1"/>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3" i="19"/>
  <c r="S3" i="19"/>
  <c r="K3" i="19"/>
  <c r="C3" i="19"/>
  <c r="AG3" i="19"/>
  <c r="Y3" i="19"/>
  <c r="Q3" i="19"/>
  <c r="I3" i="19"/>
  <c r="AF3" i="19"/>
  <c r="X3" i="19"/>
  <c r="P3" i="19"/>
  <c r="H3" i="19"/>
  <c r="AE3" i="19"/>
  <c r="W3" i="19"/>
  <c r="O3" i="19"/>
  <c r="G3" i="19"/>
  <c r="AD3" i="19"/>
  <c r="V3" i="19"/>
  <c r="N3" i="19"/>
  <c r="F3" i="19"/>
  <c r="AB3" i="19"/>
  <c r="T3" i="19"/>
  <c r="L3" i="19"/>
  <c r="D3" i="19"/>
  <c r="M3" i="19"/>
  <c r="J3" i="19"/>
  <c r="E3" i="19"/>
  <c r="Z3" i="19"/>
  <c r="AC3" i="19"/>
  <c r="U3" i="19"/>
  <c r="R3" i="19"/>
  <c r="J4" i="12"/>
  <c r="AG4" i="12"/>
  <c r="V4" i="12"/>
  <c r="AE4" i="12"/>
  <c r="N4" i="12"/>
  <c r="AC4" i="12"/>
  <c r="Y4" i="12"/>
  <c r="X4" i="12"/>
  <c r="AB4" i="12"/>
  <c r="F4" i="12"/>
  <c r="U4" i="12"/>
  <c r="E4" i="12"/>
  <c r="Q4" i="12"/>
  <c r="T4" i="12"/>
  <c r="AF4" i="12"/>
  <c r="M4" i="12"/>
  <c r="C4" i="12"/>
  <c r="Z4" i="12"/>
  <c r="K4" i="12"/>
  <c r="H4" i="12"/>
  <c r="I4" i="12"/>
  <c r="O4" i="12"/>
  <c r="AA4" i="12"/>
  <c r="G4" i="12"/>
  <c r="AD4" i="12"/>
  <c r="L4" i="12"/>
  <c r="R4" i="12"/>
  <c r="D4" i="12"/>
  <c r="P4" i="12"/>
  <c r="S4" i="12"/>
  <c r="W4"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Y18" i="12"/>
  <c r="AE18" i="12"/>
  <c r="V18" i="12"/>
  <c r="D18" i="12"/>
  <c r="O18"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9" i="9" s="1"/>
  <c r="C33" i="9" s="1"/>
  <c r="B9" i="19" s="1"/>
  <c r="E18" i="9"/>
  <c r="E42" i="9" s="1"/>
  <c r="E10" i="9"/>
  <c r="E14" i="9"/>
  <c r="E11" i="9"/>
  <c r="E19" i="9"/>
  <c r="E43" i="9" s="1"/>
  <c r="E3" i="9"/>
  <c r="E9" i="9"/>
  <c r="E5" i="9"/>
  <c r="E4" i="9"/>
  <c r="E12" i="9"/>
  <c r="E20" i="9"/>
  <c r="E44" i="9" s="1"/>
  <c r="AA9" i="19" l="1"/>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<sst xmlns="http://schemas.openxmlformats.org/spreadsheetml/2006/main" count="1237" uniqueCount="676">
  <si>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</si>
  <si>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</si>
  <si>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</si>
  <si>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</si>
  <si>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</si>
  <si>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</si>
  <si>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</si>
  <si>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</si>
  <si>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</si>
  <si>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</si>
  <si>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</si>
  <si>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</si>
  <si>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</si>
  <si>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</si>
  <si>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</si>
  <si>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</si>
  <si>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</si>
  <si>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</si>
  <si>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</si>
  <si>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</si>
  <si>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</si>
  <si>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</si>
  <si>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</si>
  <si>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</si>
  <si>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</si>
  <si>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</si>
  <si>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</si>
  <si>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</si>
  <si>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</si>
  <si>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</si>
  <si>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</si>
  <si>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</si>
  <si>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</si>
  <si>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</si>
  <si>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</si>
  <si>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</si>
  <si>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</si>
  <si>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</si>
  <si>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</si>
  <si>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</si>
  <si>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</si>
  <si>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</si>
  <si>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</si>
  <si>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</si>
  <si>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</si>
  <si>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</si>
  <si>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</si>
  <si>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</si>
  <si>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</si>
  <si>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</si>
  <si>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</si>
  <si>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</si>
  <si>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</si>
  <si>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</si>
  <si>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</si>
  <si>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</si>
  <si>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</si>
  <si>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</si>
  <si>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</si>
  <si>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</si>
  <si>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</si>
  <si>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</si>
  <si>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</si>
  <si>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</si>
  <si>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</si>
  <si>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</si>
  <si>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</si>
  <si>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</si>
  <si>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</si>
  <si>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</si>
  <si>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</si>
  <si>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</si>
  <si>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</si>
  <si>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</si>
  <si>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</si>
  <si>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</si>
  <si>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</si>
  <si>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</si>
  <si>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</si>
  <si>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</si>
  <si>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</si>
  <si>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</si>
  <si>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</si>
  <si>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</si>
  <si>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</si>
  <si>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</si>
  <si>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</si>
  <si>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</si>
  <si>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</si>
  <si>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</si>
  <si>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</si>
  <si>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</si>
  <si>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</si>
  <si>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</si>
  <si>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</si>
  <si>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</si>
  <si>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</si>
  <si>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</si>
  <si>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</si>
  <si>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</si>
  <si>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</si>
  <si>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</si>
  <si>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</si>
  <si>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</si>
  <si>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</si>
  <si>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</si>
  <si>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</si>
  <si>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</si>
  <si>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</si>
  <si>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</si>
  <si>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</si>
  <si>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</si>
  <si>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</si>
  <si>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</si>
  <si>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</si>
  <si>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</si>
  <si>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</si>
  <si>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</si>
  <si>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</si>
  <si>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</si>
  <si>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</si>
  <si>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</si>
  <si>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</si>
  <si>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</si>
  <si>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</si>
  <si>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</si>
  <si>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Reference case</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</si>
  <si>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</si>
  <si>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</si>
  <si>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</si>
  <si>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</si>
  <si>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</si>
  <si>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</si>
  <si>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</si>
  <si>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</si>
  <si>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</si>
  <si>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</si>
  <si>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</si>
  <si>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</si>
  <si>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</si>
  <si>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</si>
  <si>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</si>
  <si>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</si>
  <si>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</si>
  <si>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</si>
  <si>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</si>
  <si>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</si>
  <si>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</si>
  <si>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</si>
  <si>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</si>
  <si>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</si>
  <si>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</si>
  <si>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</si>
  <si>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</si>
  <si>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</si>
  <si>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</si>
  <si>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</si>
  <si>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</si>
  <si>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</si>
  <si>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</si>
  <si>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</si>
  <si>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</si>
  <si>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</si>
  <si>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</si>
  <si>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</si>
  <si>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</si>
  <si>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</si>
  <si>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</si>
  <si>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</si>
  <si>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</si>
  <si>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</si>
  <si>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</si>
  <si>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</si>
  <si>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</si>
  <si>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</si>
  <si>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</si>
  <si>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</si>
  <si>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</si>
  <si>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</si>
  <si>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</si>
  <si>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</si>
  <si>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</si>
  <si>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</si>
  <si>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</si>
  <si>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</si>
  <si>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</si>
  <si>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</si>
  <si>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</si>
  <si>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</si>
  <si>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</si>
  <si>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</si>
  <si>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</si>
  <si>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</si>
  <si>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</si>
  <si>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</si>
  <si>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</si>
  <si>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</si>
  <si>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</si>
  <si>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</si>
  <si>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</si>
  <si>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</si>
  <si>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</si>
  <si>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</si>
  <si>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</si>
  <si>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</si>
  <si>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</si>
  <si>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</si>
  <si>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</si>
  <si>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</si>
  <si>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</si>
  <si>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</si>
  <si>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</si>
  <si>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</si>
  <si>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</si>
  <si>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</si>
  <si>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</si>
  <si>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</si>
  <si>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</si>
  <si>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</si>
  <si>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</si>
  <si>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</si>
  <si>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</si>
  <si>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</si>
  <si>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</si>
  <si>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</si>
  <si>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</si>
  <si>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</si>
  <si>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</si>
  <si>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</si>
  <si>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</si>
  <si>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</si>
  <si>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</si>
  <si>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</si>
  <si>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</si>
  <si>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</si>
  <si>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</si>
  <si>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</si>
  <si>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</si>
  <si>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</si>
  <si>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</si>
  <si>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</si>
  <si>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</si>
  <si>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</si>
  <si>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</si>
  <si>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</si>
  <si>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</si>
  <si>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</si>
  <si>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</si>
  <si>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</si>
  <si>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</si>
  <si>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</si>
  <si>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</si>
  <si>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</si>
  <si>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</si>
  <si>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</si>
  <si>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</si>
  <si>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</si>
  <si>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</si>
  <si>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</si>
  <si>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</si>
  <si>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</si>
  <si>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</si>
  <si>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</si>
  <si>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</si>
  <si>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</si>
  <si>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</si>
  <si>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</si>
  <si>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</si>
  <si>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</si>
  <si>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</si>
  <si>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</si>
  <si>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</si>
  <si>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</si>
  <si>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</si>
  <si>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</si>
  <si>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</si>
  <si>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</si>
  <si>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</si>
  <si>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</si>
  <si>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</si>
  <si>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</si>
  <si>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</si>
  <si>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</si>
  <si>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</si>
  <si>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</si>
  <si>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</si>
  <si>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</si>
  <si>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</si>
  <si>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</si>
  <si>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</si>
  <si>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</si>
  <si>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</si>
  <si>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</si>
  <si>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</si>
  <si>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</si>
  <si>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</si>
  <si>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</si>
  <si>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</si>
  <si>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</si>
  <si>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</si>
  <si>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</si>
  <si>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</si>
  <si>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</si>
  <si>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</si>
  <si>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</si>
  <si>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</si>
  <si>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</si>
  <si>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</si>
  <si>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</si>
  <si>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</si>
  <si>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</si>
  <si>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</si>
  <si>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</si>
  <si>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</si>
  <si>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</si>
  <si>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</si>
  <si>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</si>
  <si>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</si>
  <si>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</si>
  <si>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</si>
  <si>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</si>
  <si>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</si>
  <si>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</si>
  <si>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</si>
  <si>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</si>
  <si>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</si>
  <si>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</si>
  <si>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</si>
  <si>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</si>
  <si>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</si>
  <si>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</si>
  <si>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</si>
  <si>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</si>
  <si>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</si>
  <si>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</si>
  <si>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</si>
  <si>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</si>
  <si>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</si>
  <si>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</si>
  <si>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</si>
  <si>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</si>
  <si>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</si>
  <si>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</si>
  <si>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</si>
  <si>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</si>
  <si>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</si>
  <si>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</si>
  <si>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</si>
  <si>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</si>
  <si>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</si>
  <si>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</si>
  <si>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</si>
  <si>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</si>
  <si>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</si>
  <si>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</si>
  <si>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</si>
  <si>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</si>
  <si>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</si>
  <si>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</si>
  <si>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</si>
  <si>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</si>
  <si>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</si>
  <si>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</si>
  <si>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</si>
  <si>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</si>
  <si>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</si>
  <si>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</si>
  <si>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</si>
  <si>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</si>
  <si>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</si>
  <si>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</si>
  <si>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</si>
  <si>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</si>
  <si>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</si>
  <si>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</si>
  <si>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</si>
  <si>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</si>
  <si>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</si>
  <si>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</si>
  <si>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</si>
  <si>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</si>
  <si>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</si>
  <si>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</si>
  <si>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</si>
  <si>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</si>
  <si>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</si>
  <si>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</si>
  <si>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</si>
  <si>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</si>
  <si>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</si>
  <si>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</si>
  <si>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</si>
  <si>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</si>
  <si>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</si>
  <si>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</si>
  <si>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</si>
  <si>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</si>
  <si>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</si>
  <si>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</si>
  <si>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</si>
  <si>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</si>
  <si>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</si>
  <si>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</si>
  <si>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</si>
  <si>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</si>
  <si>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</si>
  <si>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</si>
  <si>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</si>
  <si>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</si>
  <si>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</si>
  <si>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</si>
  <si>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</si>
  <si>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</si>
  <si>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</si>
  <si>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</si>
  <si>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</si>
  <si>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</si>
  <si>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</si>
  <si>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</si>
  <si>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</si>
  <si>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</si>
  <si>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</si>
  <si>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</si>
  <si>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</si>
  <si>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</si>
  <si>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</si>
  <si>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</si>
  <si>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</si>
  <si>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</si>
  <si>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</si>
  <si>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</si>
  <si>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</si>
  <si>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</si>
  <si>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</si>
  <si>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</si>
  <si>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</si>
  <si>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</si>
  <si>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</si>
  <si>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</si>
  <si>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</si>
  <si>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</si>
  <si>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</si>
  <si>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</si>
  <si>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</si>
  <si>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</si>
  <si>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</si>
  <si>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</si>
  <si>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</si>
  <si>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</si>
  <si>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</si>
  <si>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</si>
  <si>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</si>
  <si>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</si>
  <si>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</si>
  <si>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</si>
  <si>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</si>
  <si>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</si>
  <si>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</si>
  <si>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</si>
  <si>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</si>
  <si>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</si>
  <si>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</si>
  <si>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</si>
  <si>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</si>
  <si>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</si>
  <si>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</si>
  <si>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</si>
  <si>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</si>
  <si>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</si>
  <si>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</si>
  <si>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</si>
  <si>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</si>
  <si>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</si>
  <si>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</si>
  <si>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</si>
  <si>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</si>
  <si>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</si>
  <si>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</si>
  <si>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</si>
  <si>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</si>
  <si>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</si>
  <si>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</si>
  <si>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</si>
  <si>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</si>
  <si>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</si>
  <si>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</si>
  <si>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</si>
  <si>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</si>
  <si>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</si>
  <si>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</si>
  <si>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</si>
  <si>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</si>
  <si>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</si>
  <si>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</si>
  <si>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</si>
  <si>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</si>
  <si>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</si>
  <si>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</si>
  <si>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</si>
  <si>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</si>
  <si>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</si>
  <si>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</si>
  <si>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</si>
  <si>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</si>
  <si>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</si>
  <si>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</si>
  <si>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</si>
  <si>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</si>
  <si>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</si>
  <si>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</si>
  <si>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</si>
  <si>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</si>
  <si>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</si>
  <si>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</si>
  <si>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</si>
  <si>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</si>
  <si>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</si>
  <si>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</si>
  <si>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</si>
  <si>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</si>
  <si>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</si>
  <si>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</si>
  <si>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</si>
  <si>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</si>
  <si>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</si>
  <si>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</si>
  <si>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</si>
  <si>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</si>
  <si>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</si>
  <si>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</si>
  <si>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</si>
  <si>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</si>
  <si>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</si>
  <si>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</si>
  <si>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</si>
  <si>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</si>
  <si>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</si>
  <si>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</si>
  <si>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</si>
  <si>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</si>
  <si>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</si>
  <si>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</si>
  <si>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</si>
  <si>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</si>
  <si>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</si>
  <si>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</si>
  <si>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</si>
  <si>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</si>
  <si>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</si>
  <si>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</si>
  <si>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</si>
  <si>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</si>
  <si>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</si>
  <si>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</si>
  <si>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</si>
  <si>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</si>
  <si>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</si>
  <si>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</si>
  <si>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</si>
  <si>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</si>
  <si>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</si>
  <si>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</si>
  <si>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</si>
  <si>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</si>
  <si>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</si>
  <si>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</si>
  <si>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</si>
  <si>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</si>
  <si>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</si>
  <si>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</si>
  <si>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</si>
  <si>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</si>
  <si>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</si>
  <si>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</si>
  <si>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</si>
  <si>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</si>
  <si>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</si>
  <si>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</si>
  <si>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</si>
  <si>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</si>
  <si>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</si>
  <si>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</si>
  <si>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</si>
  <si>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</si>
  <si>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</si>
  <si>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</si>
  <si>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</si>
  <si>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</si>
  <si>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</si>
  <si>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</si>
  <si>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</si>
  <si>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</si>
  <si>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</si>
  <si>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</si>
  <si>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</si>
  <si>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</si>
  <si>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</si>
  <si>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</si>
  <si>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</si>
  <si>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</si>
  <si>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</si>
  <si>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</si>
  <si>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</si>
  <si>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</si>
  <si>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</si>
  <si>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</si>
  <si>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</si>
  <si>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</si>
  <si>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</si>
  <si>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</si>
  <si>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</si>
  <si>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</si>
  <si>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</si>
  <si>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</si>
  <si>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</si>
  <si>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</si>
  <si>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</si>
  <si>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</si>
  <si>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</si>
  <si>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</si>
  <si>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</si>
  <si>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</si>
  <si>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</si>
  <si>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</si>
  <si>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</si>
  <si>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</si>
  <si>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</si>
  <si>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</si>
  <si>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</si>
  <si>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</si>
  <si>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</si>
  <si>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</si>
  <si>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</si>
  <si>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</si>
  <si>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</si>
  <si>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</si>
  <si>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</si>
  <si>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</si>
  <si>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</si>
  <si>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</si>
  <si>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</si>
  <si>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</si>
  <si>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</si>
  <si>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</si>
  <si>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</si>
  <si>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ref2021</t>
  </si>
  <si>
    <t>d113020a</t>
  </si>
  <si>
    <t xml:space="preserve"> January 2021</t>
  </si>
  <si>
    <t>Compound</t>
  </si>
  <si>
    <t xml:space="preserve"> Growth </t>
  </si>
  <si>
    <t xml:space="preserve">2020-2050 </t>
  </si>
  <si>
    <t>(percent)</t>
  </si>
  <si>
    <t>- - = Not applicable.</t>
  </si>
  <si>
    <t>ref2021.d113020a</t>
  </si>
  <si>
    <t>71. Conversion Factors</t>
  </si>
  <si>
    <t>Approximate Heat Rates and Heat Content</t>
  </si>
  <si>
    <t>(Btu per kilowatthour)</t>
  </si>
  <si>
    <t xml:space="preserve">  Electricity Heat Content</t>
  </si>
  <si>
    <t>CNV000:fossil_hr_us</t>
  </si>
  <si>
    <t xml:space="preserve">  Fossil Fuel Heat Rate</t>
  </si>
  <si>
    <t>2/ Includes all electricity-only and combined heat and power plants that have a regulatory status.</t>
  </si>
  <si>
    <t>3/ Includes combined heat and power plants that have a non-regulatory status, and small on-site generating systems.</t>
  </si>
  <si>
    <t>Sources:  2020:  U.S. Energy Information Administration (EIA), Short-Term Energy Outlook, October 2020 and EIA,</t>
  </si>
  <si>
    <t>AEO2021 National Energy Modeling System run ref2021.d113020a. Projections:  EIA, AEO2021 National Energy Modeling System run ref2021.d113020a.</t>
  </si>
  <si>
    <t>1/ Includes ethane, natural gasoline, and refinery olefins.</t>
  </si>
  <si>
    <t>highogs.d112619a</t>
  </si>
  <si>
    <t>Annual Energy Outlook 2020</t>
  </si>
  <si>
    <t>highogs</t>
  </si>
  <si>
    <t>High oil and gas supply</t>
  </si>
  <si>
    <t>d112619a</t>
  </si>
  <si>
    <t xml:space="preserve"> January 2020</t>
  </si>
  <si>
    <t>2019-</t>
  </si>
  <si>
    <t>Prices (2019 dollars per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</si>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</sst>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0"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ont>
    <font>
      <sz val="10"/>
      <color indexed="8"/>
      <name val="Calibri"/>
      <family val="2"/>
    </font>
    <font>
      <sz val="9"/>
      <name val="Calibri"/>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0" xfId="3"/>
    <xf numFmtId="0" fontId="7" fillId="0" borderId="2" xfId="4">
      <alignment wrapText="1"/>
    </xf>
    <xf numFmtId="0" fontId="27" fillId="0" borderId="0" xfId="0" applyFont="1"/>
    <xf numFmtId="0" fontId="28" fillId="0" borderId="0" xfId="0" applyFont="1"/>
    <xf numFmtId="0" fontId="9" fillId="0" borderId="0" xfId="0" applyFont="1"/>
    <xf numFmtId="0" fontId="10" fillId="0" borderId="0" xfId="5">
      <alignment horizontal="left"/>
    </xf>
    <xf numFmtId="0" fontId="7" fillId="0" borderId="0" xfId="0" applyFont="1" applyAlignment="1">
      <alignment horizontal="right"/>
    </xf>
    <xf numFmtId="0" fontId="7" fillId="0" borderId="2" xfId="4" applyAlignment="1">
      <alignment horizontal="right" wrapText="1"/>
    </xf>
    <xf numFmtId="0" fontId="7" fillId="0" borderId="3" xfId="6">
      <alignment wrapText="1"/>
    </xf>
    <xf numFmtId="0" fontId="0" fillId="0" borderId="4" xfId="7" applyFont="1">
      <alignment wrapText="1"/>
    </xf>
    <xf numFmtId="4" fontId="0" fillId="0" borderId="4" xfId="7" applyNumberFormat="1" applyFont="1" applyAlignment="1">
      <alignment horizontal="right" wrapText="1"/>
    </xf>
    <xf numFmtId="164" fontId="0" fillId="0" borderId="4" xfId="7" applyNumberFormat="1" applyFont="1" applyAlignment="1">
      <alignment horizontal="right" wrapText="1"/>
    </xf>
    <xf numFmtId="4" fontId="7" fillId="0" borderId="3" xfId="6" applyNumberFormat="1" applyAlignment="1">
      <alignment horizontal="right" wrapText="1"/>
    </xf>
    <xf numFmtId="164" fontId="7" fillId="0" borderId="3" xfId="6" applyNumberFormat="1" applyAlignment="1">
      <alignment horizontal="right" wrapText="1"/>
    </xf>
    <xf numFmtId="3" fontId="0" fillId="0" borderId="4" xfId="7" applyNumberFormat="1" applyFont="1" applyAlignment="1">
      <alignment horizontal="right" wrapText="1"/>
    </xf>
    <xf numFmtId="165" fontId="0" fillId="0" borderId="4" xfId="7" applyNumberFormat="1" applyFont="1" applyAlignment="1">
      <alignment horizontal="right" wrapText="1"/>
    </xf>
    <xf numFmtId="0" fontId="29" fillId="0" borderId="5" xfId="8" applyFont="1">
      <alignment wrapText="1"/>
    </xf>
    <xf numFmtId="0" fontId="0" fillId="0" borderId="5" xfId="0" applyBorder="1"/>
    <xf numFmtId="0" fontId="0" fillId="0" borderId="5" xfId="0" applyBorder="1"/>
    <xf numFmtId="0" fontId="11" fillId="0" borderId="0" xfId="0" applyFont="1"/>
    <xf numFmtId="0" fontId="0" fillId="0" borderId="0" xfId="0"/>
    <xf numFmtId="169" fontId="0" fillId="0" borderId="4" xfId="7" applyNumberFormat="1" applyFont="1" applyAlignment="1">
      <alignment horizontal="right" wrapText="1"/>
    </xf>
    <xf numFmtId="0" fontId="8" fillId="0" borderId="0" xfId="0" applyFont="1"/>
    <xf numFmtId="0" fontId="6" fillId="0" borderId="5" xfId="8">
      <alignment wrapText="1"/>
    </xf>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workbookViewId="0">
      <selection activeCell="A17" sqref="A17"/>
    </sheetView>
  </sheetViews>
  <sheetFormatPr defaultRowHeight="15" x14ac:dyDescent="0.25"/>
  <cols>
    <col min="2" max="2" width="82.7109375" customWidth="1"/>
  </cols>
  <sheetData>
    <row r="1" spans="1:2" x14ac:dyDescent="0.25">
      <c r="A1" s="1" t="s">
        <v>626</v>
      </c>
    </row>
    <row r="2" spans="1:2" x14ac:dyDescent="0.25">
      <c r="A2" s="1" t="s">
        <v>627</v>
      </c>
    </row>
    <row r="3" spans="1:2" x14ac:dyDescent="0.25">
      <c r="A3" s="1" t="s">
        <v>628</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267</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266</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624</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276</v>
      </c>
    </row>
    <row r="49" spans="2:2" x14ac:dyDescent="0.25">
      <c r="B49" t="s">
        <v>277</v>
      </c>
    </row>
    <row r="50" spans="2:2" x14ac:dyDescent="0.25">
      <c r="B50" s="3">
        <v>2016</v>
      </c>
    </row>
    <row r="51" spans="2:2" x14ac:dyDescent="0.25">
      <c r="B51" t="s">
        <v>278</v>
      </c>
    </row>
    <row r="52" spans="2:2" x14ac:dyDescent="0.25">
      <c r="B52" s="4" t="s">
        <v>279</v>
      </c>
    </row>
    <row r="54" spans="2:2" x14ac:dyDescent="0.25">
      <c r="B54" s="2" t="s">
        <v>65</v>
      </c>
    </row>
    <row r="55" spans="2:2" x14ac:dyDescent="0.25">
      <c r="B55" t="s">
        <v>295</v>
      </c>
    </row>
    <row r="56" spans="2:2" x14ac:dyDescent="0.25">
      <c r="B56" s="3">
        <v>2018</v>
      </c>
    </row>
    <row r="57" spans="2:2" x14ac:dyDescent="0.25">
      <c r="B57" t="s">
        <v>296</v>
      </c>
    </row>
    <row r="58" spans="2:2" x14ac:dyDescent="0.25">
      <c r="B58" s="4" t="s">
        <v>297</v>
      </c>
    </row>
    <row r="59" spans="2:2" x14ac:dyDescent="0.25">
      <c r="B59" s="4"/>
    </row>
    <row r="60" spans="2:2" x14ac:dyDescent="0.25">
      <c r="B60" s="2" t="s">
        <v>595</v>
      </c>
    </row>
    <row r="61" spans="2:2" x14ac:dyDescent="0.25">
      <c r="B61" t="s">
        <v>589</v>
      </c>
    </row>
    <row r="62" spans="2:2" x14ac:dyDescent="0.25">
      <c r="B62" s="3">
        <v>2019</v>
      </c>
    </row>
    <row r="63" spans="2:2" x14ac:dyDescent="0.25">
      <c r="B63" t="s">
        <v>22</v>
      </c>
    </row>
    <row r="64" spans="2:2" x14ac:dyDescent="0.25">
      <c r="B64" s="228" t="s">
        <v>590</v>
      </c>
    </row>
    <row r="65" spans="1:2" x14ac:dyDescent="0.25">
      <c r="B65" t="s">
        <v>591</v>
      </c>
    </row>
    <row r="67" spans="1:2" x14ac:dyDescent="0.25">
      <c r="B67" s="2" t="s">
        <v>596</v>
      </c>
    </row>
    <row r="68" spans="1:2" x14ac:dyDescent="0.25">
      <c r="B68" t="s">
        <v>592</v>
      </c>
    </row>
    <row r="69" spans="1:2" x14ac:dyDescent="0.25">
      <c r="B69" s="3">
        <v>2019</v>
      </c>
    </row>
    <row r="70" spans="1:2" x14ac:dyDescent="0.25">
      <c r="B70" t="s">
        <v>631</v>
      </c>
    </row>
    <row r="71" spans="1:2" x14ac:dyDescent="0.25">
      <c r="B71" t="s">
        <v>593</v>
      </c>
    </row>
    <row r="72" spans="1:2" x14ac:dyDescent="0.25">
      <c r="B72" t="s">
        <v>594</v>
      </c>
    </row>
    <row r="74" spans="1:2" x14ac:dyDescent="0.25">
      <c r="B74" s="2" t="s">
        <v>597</v>
      </c>
    </row>
    <row r="75" spans="1:2" x14ac:dyDescent="0.25">
      <c r="B75" t="s">
        <v>598</v>
      </c>
    </row>
    <row r="76" spans="1:2" x14ac:dyDescent="0.25">
      <c r="B76" s="3">
        <v>2019</v>
      </c>
    </row>
    <row r="77" spans="1:2" x14ac:dyDescent="0.25">
      <c r="B77" t="s">
        <v>600</v>
      </c>
    </row>
    <row r="78" spans="1:2" x14ac:dyDescent="0.25">
      <c r="B78" s="4" t="s">
        <v>599</v>
      </c>
    </row>
    <row r="79" spans="1:2" x14ac:dyDescent="0.25">
      <c r="B79" s="236"/>
    </row>
    <row r="80" spans="1:2" x14ac:dyDescent="0.25">
      <c r="A80" s="1" t="s">
        <v>25</v>
      </c>
    </row>
    <row r="82" spans="1:1" x14ac:dyDescent="0.25">
      <c r="A82" s="1" t="s">
        <v>610</v>
      </c>
    </row>
    <row r="83" spans="1:1" x14ac:dyDescent="0.25">
      <c r="A83" t="s">
        <v>605</v>
      </c>
    </row>
    <row r="84" spans="1:1" x14ac:dyDescent="0.25">
      <c r="A84" t="s">
        <v>606</v>
      </c>
    </row>
    <row r="85" spans="1:1" x14ac:dyDescent="0.25">
      <c r="A85" t="s">
        <v>607</v>
      </c>
    </row>
    <row r="86" spans="1:1" x14ac:dyDescent="0.25">
      <c r="A86" t="s">
        <v>608</v>
      </c>
    </row>
    <row r="87" spans="1:1" x14ac:dyDescent="0.25">
      <c r="A87" t="s">
        <v>609</v>
      </c>
    </row>
    <row r="89" spans="1:1" x14ac:dyDescent="0.25">
      <c r="A89" s="1" t="s">
        <v>611</v>
      </c>
    </row>
    <row r="90" spans="1:1" x14ac:dyDescent="0.25">
      <c r="A90" t="s">
        <v>625</v>
      </c>
    </row>
    <row r="91" spans="1:1" x14ac:dyDescent="0.25">
      <c r="A91" t="s">
        <v>619</v>
      </c>
    </row>
    <row r="92" spans="1:1" x14ac:dyDescent="0.25">
      <c r="A92" t="s">
        <v>622</v>
      </c>
    </row>
    <row r="93" spans="1:1" x14ac:dyDescent="0.25">
      <c r="A93" t="s">
        <v>623</v>
      </c>
    </row>
    <row r="95" spans="1:1" x14ac:dyDescent="0.25">
      <c r="A95" s="1" t="s">
        <v>615</v>
      </c>
    </row>
    <row r="96" spans="1:1" x14ac:dyDescent="0.25">
      <c r="A96" t="s">
        <v>616</v>
      </c>
    </row>
    <row r="97" spans="1:1" x14ac:dyDescent="0.25">
      <c r="A97" t="s">
        <v>617</v>
      </c>
    </row>
    <row r="98" spans="1:1" x14ac:dyDescent="0.25">
      <c r="A98" t="s">
        <v>618</v>
      </c>
    </row>
    <row r="100" spans="1:1" x14ac:dyDescent="0.25">
      <c r="A100" s="1" t="s">
        <v>612</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613</v>
      </c>
    </row>
    <row r="106" spans="1:1" x14ac:dyDescent="0.25">
      <c r="A106" t="s">
        <v>30</v>
      </c>
    </row>
    <row r="107" spans="1:1" x14ac:dyDescent="0.25">
      <c r="A107" t="s">
        <v>614</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workbookViewId="0"/>
  </sheetViews>
  <sheetFormatPr defaultRowHeight="15" x14ac:dyDescent="0.25"/>
  <cols>
    <col min="1" max="1" width="36.28515625" customWidth="1"/>
    <col min="2" max="35" width="13" customWidth="1"/>
  </cols>
  <sheetData>
    <row r="1" spans="1:35" x14ac:dyDescent="0.25">
      <c r="A1" s="30" t="s">
        <v>630</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x14ac:dyDescent="0.25">
      <c r="A2" s="30" t="s">
        <v>251</v>
      </c>
      <c r="B2" s="29">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5" x14ac:dyDescent="0.25">
      <c r="A3" s="31" t="s">
        <v>252</v>
      </c>
      <c r="B3" s="29">
        <f>'Start Year Data'!B27</f>
        <v>1.372785698375E+16</v>
      </c>
      <c r="C3">
        <f>$B3*'Time Series Scaling Factors'!C4</f>
        <v>1.2466543748823158E+16</v>
      </c>
      <c r="D3">
        <f>$B3*'Time Series Scaling Factors'!D4</f>
        <v>1.173118503460332E+16</v>
      </c>
      <c r="E3">
        <f>$B3*'Time Series Scaling Factors'!E4</f>
        <v>1.1530287424907296E+16</v>
      </c>
      <c r="F3">
        <f>$B3*'Time Series Scaling Factors'!F4</f>
        <v>1.0910944594268388E+16</v>
      </c>
      <c r="G3">
        <f>$B3*'Time Series Scaling Factors'!G4</f>
        <v>1.0586652456401128E+16</v>
      </c>
      <c r="H3">
        <f>$B3*'Time Series Scaling Factors'!H4</f>
        <v>9537595128601070</v>
      </c>
      <c r="I3">
        <f>$B3*'Time Series Scaling Factors'!I4</f>
        <v>9722714739986834</v>
      </c>
      <c r="J3">
        <f>$B3*'Time Series Scaling Factors'!J4</f>
        <v>9676370094440396</v>
      </c>
      <c r="K3">
        <f>$B3*'Time Series Scaling Factors'!K4</f>
        <v>9558062926242374</v>
      </c>
      <c r="L3">
        <f>$B3*'Time Series Scaling Factors'!L4</f>
        <v>9390328753015236</v>
      </c>
      <c r="M3">
        <f>$B3*'Time Series Scaling Factors'!M4</f>
        <v>9224370957619270</v>
      </c>
      <c r="N3">
        <f>$B3*'Time Series Scaling Factors'!N4</f>
        <v>9135649180110596</v>
      </c>
      <c r="O3">
        <f>$B3*'Time Series Scaling Factors'!O4</f>
        <v>9112761624056898</v>
      </c>
      <c r="P3">
        <f>$B3*'Time Series Scaling Factors'!P4</f>
        <v>9099607728305902</v>
      </c>
      <c r="Q3">
        <f>$B3*'Time Series Scaling Factors'!Q4</f>
        <v>9095245688893590</v>
      </c>
      <c r="R3">
        <f>$B3*'Time Series Scaling Factors'!R4</f>
        <v>8983126506568739</v>
      </c>
      <c r="S3">
        <f>$B3*'Time Series Scaling Factors'!S4</f>
        <v>8975266338147203</v>
      </c>
      <c r="T3">
        <f>$B3*'Time Series Scaling Factors'!T4</f>
        <v>8968435983297497</v>
      </c>
      <c r="U3">
        <f>$B3*'Time Series Scaling Factors'!U4</f>
        <v>8926860042247729</v>
      </c>
      <c r="V3">
        <f>$B3*'Time Series Scaling Factors'!V4</f>
        <v>8884352413280811</v>
      </c>
      <c r="W3">
        <f>$B3*'Time Series Scaling Factors'!W4</f>
        <v>8795174402058096</v>
      </c>
      <c r="X3">
        <f>$B3*'Time Series Scaling Factors'!X4</f>
        <v>8730414504781202</v>
      </c>
      <c r="Y3">
        <f>$B3*'Time Series Scaling Factors'!Y4</f>
        <v>8697889390870105</v>
      </c>
      <c r="Z3">
        <f>$B3*'Time Series Scaling Factors'!Z4</f>
        <v>8678841886209989</v>
      </c>
      <c r="AA3">
        <f>$B3*'Time Series Scaling Factors'!AA4</f>
        <v>8642250121455318</v>
      </c>
      <c r="AB3">
        <f>$B3*'Time Series Scaling Factors'!AB4</f>
        <v>8601605868322697</v>
      </c>
      <c r="AC3">
        <f>$B3*'Time Series Scaling Factors'!AC4</f>
        <v>8604719587550687</v>
      </c>
      <c r="AD3">
        <f>$B3*'Time Series Scaling Factors'!AD4</f>
        <v>8580511887379857</v>
      </c>
      <c r="AE3">
        <f>$B3*'Time Series Scaling Factors'!AE4</f>
        <v>8551782314256096</v>
      </c>
      <c r="AF3">
        <f>$B3*'Time Series Scaling Factors'!AF4</f>
        <v>8557318826710544</v>
      </c>
      <c r="AG3">
        <f>$B3*'Time Series Scaling Factors'!AG4</f>
        <v>8530239180832026</v>
      </c>
    </row>
    <row r="4" spans="1:35" x14ac:dyDescent="0.25">
      <c r="A4" s="31" t="s">
        <v>242</v>
      </c>
      <c r="B4" s="29">
        <f>'Start Year Data'!B28</f>
        <v>3.5698853E+16</v>
      </c>
      <c r="C4">
        <f>$B4*'Time Series Scaling Factors'!C5</f>
        <v>3.6461613E+16</v>
      </c>
      <c r="D4">
        <f>$B4*'Time Series Scaling Factors'!D5</f>
        <v>3.8399319E+16</v>
      </c>
      <c r="E4">
        <f>$B4*'Time Series Scaling Factors'!E5</f>
        <v>3.9064152E+16</v>
      </c>
      <c r="F4">
        <f>$B4*'Time Series Scaling Factors'!F5</f>
        <v>3.9540782999999992E+16</v>
      </c>
      <c r="G4">
        <f>$B4*'Time Series Scaling Factors'!G5</f>
        <v>4.0186932E+16</v>
      </c>
      <c r="H4">
        <f>$B4*'Time Series Scaling Factors'!H5</f>
        <v>4.1594856E+16</v>
      </c>
      <c r="I4">
        <f>$B4*'Time Series Scaling Factors'!I5</f>
        <v>4.2991825E+16</v>
      </c>
      <c r="J4">
        <f>$B4*'Time Series Scaling Factors'!J5</f>
        <v>4.3837154E+16</v>
      </c>
      <c r="K4">
        <f>$B4*'Time Series Scaling Factors'!K5</f>
        <v>4.4673091999999992E+16</v>
      </c>
      <c r="L4">
        <f>$B4*'Time Series Scaling Factors'!L5</f>
        <v>4.5265652E+16</v>
      </c>
      <c r="M4">
        <f>$B4*'Time Series Scaling Factors'!M5</f>
        <v>4.5577869E+16</v>
      </c>
      <c r="N4">
        <f>$B4*'Time Series Scaling Factors'!N5</f>
        <v>4.6066223E+16</v>
      </c>
      <c r="O4">
        <f>$B4*'Time Series Scaling Factors'!O5</f>
        <v>4.6707607E+16</v>
      </c>
      <c r="P4">
        <f>$B4*'Time Series Scaling Factors'!P5</f>
        <v>4.7376926E+16</v>
      </c>
      <c r="Q4">
        <f>$B4*'Time Series Scaling Factors'!Q5</f>
        <v>4.7925549E+16</v>
      </c>
      <c r="R4">
        <f>$B4*'Time Series Scaling Factors'!R5</f>
        <v>4.8427116E+16</v>
      </c>
      <c r="S4">
        <f>$B4*'Time Series Scaling Factors'!S5</f>
        <v>4.9248726E+16</v>
      </c>
      <c r="T4">
        <f>$B4*'Time Series Scaling Factors'!T5</f>
        <v>4.9617588E+16</v>
      </c>
      <c r="U4">
        <f>$B4*'Time Series Scaling Factors'!U5</f>
        <v>5.0274464E+16</v>
      </c>
      <c r="V4">
        <f>$B4*'Time Series Scaling Factors'!V5</f>
        <v>5.0788734E+16</v>
      </c>
      <c r="W4">
        <f>$B4*'Time Series Scaling Factors'!W5</f>
        <v>5.1329384E+16</v>
      </c>
      <c r="X4">
        <f>$B4*'Time Series Scaling Factors'!X5</f>
        <v>5.1800266E+16</v>
      </c>
      <c r="Y4">
        <f>$B4*'Time Series Scaling Factors'!Y5</f>
        <v>5.2295409999999992E+16</v>
      </c>
      <c r="Z4">
        <f>$B4*'Time Series Scaling Factors'!Z5</f>
        <v>5.2754333E+16</v>
      </c>
      <c r="AA4">
        <f>$B4*'Time Series Scaling Factors'!AA5</f>
        <v>5.3282814E+16</v>
      </c>
      <c r="AB4">
        <f>$B4*'Time Series Scaling Factors'!AB5</f>
        <v>5.371896E+16</v>
      </c>
      <c r="AC4">
        <f>$B4*'Time Series Scaling Factors'!AC5</f>
        <v>5.4344379E+16</v>
      </c>
      <c r="AD4">
        <f>$B4*'Time Series Scaling Factors'!AD5</f>
        <v>5.4812981000000008E+16</v>
      </c>
      <c r="AE4">
        <f>$B4*'Time Series Scaling Factors'!AE5</f>
        <v>5.5301308E+16</v>
      </c>
      <c r="AF4">
        <f>$B4*'Time Series Scaling Factors'!AF5</f>
        <v>5.5799816E+16</v>
      </c>
      <c r="AG4">
        <f>$B4*'Time Series Scaling Factors'!AG5</f>
        <v>5.6345497000000008E+16</v>
      </c>
    </row>
    <row r="5" spans="1:35" x14ac:dyDescent="0.25">
      <c r="A5" s="31" t="s">
        <v>253</v>
      </c>
      <c r="B5" s="29">
        <f>'Start Year Data'!B29</f>
        <v>540000000000000</v>
      </c>
      <c r="C5">
        <f>$B5*'Time Series Scaling Factors'!C6</f>
        <v>530350229609255.75</v>
      </c>
      <c r="D5">
        <f>$B5*'Time Series Scaling Factors'!D6</f>
        <v>521586332440665.06</v>
      </c>
      <c r="E5">
        <f>$B5*'Time Series Scaling Factors'!E6</f>
        <v>511861167223607.38</v>
      </c>
      <c r="F5">
        <f>$B5*'Time Series Scaling Factors'!F6</f>
        <v>513379807033013.56</v>
      </c>
      <c r="G5">
        <f>$B5*'Time Series Scaling Factors'!G6</f>
        <v>515362006720236.25</v>
      </c>
      <c r="H5">
        <f>$B5*'Time Series Scaling Factors'!H6</f>
        <v>505881379090814.13</v>
      </c>
      <c r="I5">
        <f>$B5*'Time Series Scaling Factors'!I6</f>
        <v>420681196625529.13</v>
      </c>
      <c r="J5">
        <f>$B5*'Time Series Scaling Factors'!J6</f>
        <v>390752456140475.56</v>
      </c>
      <c r="K5">
        <f>$B5*'Time Series Scaling Factors'!K6</f>
        <v>391031653605856.5</v>
      </c>
      <c r="L5">
        <f>$B5*'Time Series Scaling Factors'!L6</f>
        <v>391305415481554.19</v>
      </c>
      <c r="M5">
        <f>$B5*'Time Series Scaling Factors'!M6</f>
        <v>379508011632872.5</v>
      </c>
      <c r="N5">
        <f>$B5*'Time Series Scaling Factors'!N6</f>
        <v>373627279128543.5</v>
      </c>
      <c r="O5">
        <f>$B5*'Time Series Scaling Factors'!O6</f>
        <v>369358870420515.75</v>
      </c>
      <c r="P5">
        <f>$B5*'Time Series Scaling Factors'!P6</f>
        <v>359207810764741.31</v>
      </c>
      <c r="Q5">
        <f>$B5*'Time Series Scaling Factors'!Q6</f>
        <v>342949642281356.13</v>
      </c>
      <c r="R5">
        <f>$B5*'Time Series Scaling Factors'!R6</f>
        <v>343889551659773.31</v>
      </c>
      <c r="S5">
        <f>$B5*'Time Series Scaling Factors'!S6</f>
        <v>312263564283131</v>
      </c>
      <c r="T5">
        <f>$B5*'Time Series Scaling Factors'!T6</f>
        <v>312404825666783.44</v>
      </c>
      <c r="U5">
        <f>$B5*'Time Series Scaling Factors'!U6</f>
        <v>288459646253244.5</v>
      </c>
      <c r="V5">
        <f>$B5*'Time Series Scaling Factors'!V6</f>
        <v>276956915313512.72</v>
      </c>
      <c r="W5">
        <f>$B5*'Time Series Scaling Factors'!W6</f>
        <v>277187576160427.38</v>
      </c>
      <c r="X5">
        <f>$B5*'Time Series Scaling Factors'!X6</f>
        <v>278025168556570.28</v>
      </c>
      <c r="Y5">
        <f>$B5*'Time Series Scaling Factors'!Y6</f>
        <v>273312000716218.88</v>
      </c>
      <c r="Z5">
        <f>$B5*'Time Series Scaling Factors'!Z6</f>
        <v>268599280512664.91</v>
      </c>
      <c r="AA5">
        <f>$B5*'Time Series Scaling Factors'!AA6</f>
        <v>258883963305151.19</v>
      </c>
      <c r="AB5">
        <f>$B5*'Time Series Scaling Factors'!AB6</f>
        <v>254831187637266.41</v>
      </c>
      <c r="AC5">
        <f>$B5*'Time Series Scaling Factors'!AC6</f>
        <v>250575760396364.66</v>
      </c>
      <c r="AD5">
        <f>$B5*'Time Series Scaling Factors'!AD6</f>
        <v>250860841088226.38</v>
      </c>
      <c r="AE5">
        <f>$B5*'Time Series Scaling Factors'!AE6</f>
        <v>251038297104358.38</v>
      </c>
      <c r="AF5">
        <f>$B5*'Time Series Scaling Factors'!AF6</f>
        <v>251252715130336.94</v>
      </c>
      <c r="AG5">
        <f>$B5*'Time Series Scaling Factors'!AG6</f>
        <v>251562735586628.06</v>
      </c>
    </row>
    <row r="6" spans="1:35" x14ac:dyDescent="0.25">
      <c r="A6" s="31" t="s">
        <v>254</v>
      </c>
      <c r="B6" s="29">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5" x14ac:dyDescent="0.25">
      <c r="A7" s="31" t="s">
        <v>255</v>
      </c>
      <c r="B7" s="29">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5" x14ac:dyDescent="0.25">
      <c r="A8" s="31" t="s">
        <v>256</v>
      </c>
      <c r="B8" s="29">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5" x14ac:dyDescent="0.25">
      <c r="A9" s="31" t="s">
        <v>245</v>
      </c>
      <c r="B9" s="29">
        <f>'Start Year Data'!B33</f>
        <v>123408653368000</v>
      </c>
      <c r="C9">
        <f>$B9*'Time Series Scaling Factors'!C10</f>
        <v>121916730377165.38</v>
      </c>
      <c r="D9">
        <f>$B9*'Time Series Scaling Factors'!D10</f>
        <v>123445738522830.2</v>
      </c>
      <c r="E9">
        <f>$B9*'Time Series Scaling Factors'!E10</f>
        <v>125097792654624.8</v>
      </c>
      <c r="F9">
        <f>$B9*'Time Series Scaling Factors'!F10</f>
        <v>125801055070049.69</v>
      </c>
      <c r="G9">
        <f>$B9*'Time Series Scaling Factors'!G10</f>
        <v>126604166067858.83</v>
      </c>
      <c r="H9">
        <f>$B9*'Time Series Scaling Factors'!H10</f>
        <v>127372186836407.89</v>
      </c>
      <c r="I9">
        <f>$B9*'Time Series Scaling Factors'!I10</f>
        <v>128070717697595.84</v>
      </c>
      <c r="J9">
        <f>$B9*'Time Series Scaling Factors'!J10</f>
        <v>129006082030320.11</v>
      </c>
      <c r="K9">
        <f>$B9*'Time Series Scaling Factors'!K10</f>
        <v>129940909267698.56</v>
      </c>
      <c r="L9">
        <f>$B9*'Time Series Scaling Factors'!L10</f>
        <v>130600283320579.55</v>
      </c>
      <c r="M9">
        <f>$B9*'Time Series Scaling Factors'!M10</f>
        <v>131166407391039.25</v>
      </c>
      <c r="N9">
        <f>$B9*'Time Series Scaling Factors'!N10</f>
        <v>131582553980171.83</v>
      </c>
      <c r="O9">
        <f>$B9*'Time Series Scaling Factors'!O10</f>
        <v>131770639655083.09</v>
      </c>
      <c r="P9">
        <f>$B9*'Time Series Scaling Factors'!P10</f>
        <v>132151286799454.08</v>
      </c>
      <c r="Q9">
        <f>$B9*'Time Series Scaling Factors'!Q10</f>
        <v>132331316044178.06</v>
      </c>
      <c r="R9">
        <f>$B9*'Time Series Scaling Factors'!R10</f>
        <v>132723574678406.22</v>
      </c>
      <c r="S9">
        <f>$B9*'Time Series Scaling Factors'!S10</f>
        <v>133099106629007.5</v>
      </c>
      <c r="T9">
        <f>$B9*'Time Series Scaling Factors'!T10</f>
        <v>133349444212095.8</v>
      </c>
      <c r="U9">
        <f>$B9*'Time Series Scaling Factors'!U10</f>
        <v>133710858227892.77</v>
      </c>
      <c r="V9">
        <f>$B9*'Time Series Scaling Factors'!V10</f>
        <v>134015749352534.73</v>
      </c>
      <c r="W9">
        <f>$B9*'Time Series Scaling Factors'!W10</f>
        <v>134472203668572.41</v>
      </c>
      <c r="X9">
        <f>$B9*'Time Series Scaling Factors'!X10</f>
        <v>135120426599035.55</v>
      </c>
      <c r="Y9">
        <f>$B9*'Time Series Scaling Factors'!Y10</f>
        <v>135444192788687.59</v>
      </c>
      <c r="Z9">
        <f>$B9*'Time Series Scaling Factors'!Z10</f>
        <v>136046532431036.67</v>
      </c>
      <c r="AA9">
        <f>$B9*'Time Series Scaling Factors'!AA10</f>
        <v>136854119223394.25</v>
      </c>
      <c r="AB9">
        <f>$B9*'Time Series Scaling Factors'!AB10</f>
        <v>137562010889180.72</v>
      </c>
      <c r="AC9">
        <f>$B9*'Time Series Scaling Factors'!AC10</f>
        <v>138728249492699.64</v>
      </c>
      <c r="AD9">
        <f>$B9*'Time Series Scaling Factors'!AD10</f>
        <v>139699727093437.86</v>
      </c>
      <c r="AE9">
        <f>$B9*'Time Series Scaling Factors'!AE10</f>
        <v>140693379059167.67</v>
      </c>
      <c r="AF9">
        <f>$B9*'Time Series Scaling Factors'!AF10</f>
        <v>141846241430978.88</v>
      </c>
      <c r="AG9">
        <f>$B9*'Time Series Scaling Factors'!AG10</f>
        <v>143192406975346.41</v>
      </c>
    </row>
    <row r="10" spans="1:35" x14ac:dyDescent="0.25">
      <c r="A10" s="31" t="s">
        <v>246</v>
      </c>
      <c r="B10" s="29">
        <f>'Start Year Data'!B34</f>
        <v>1.8365288407359E+16</v>
      </c>
      <c r="C10">
        <f>$B10*'Time Series Scaling Factors'!C11</f>
        <v>2.081311701707924E+16</v>
      </c>
      <c r="D10">
        <f>$B10*'Time Series Scaling Factors'!D11</f>
        <v>2.3057666630590116E+16</v>
      </c>
      <c r="E10">
        <f>$B10*'Time Series Scaling Factors'!E11</f>
        <v>2.4431765838112752E+16</v>
      </c>
      <c r="F10">
        <f>$B10*'Time Series Scaling Factors'!F11</f>
        <v>2.5060870393468948E+16</v>
      </c>
      <c r="G10">
        <f>$B10*'Time Series Scaling Factors'!G11</f>
        <v>2.566304567735818E+16</v>
      </c>
      <c r="H10">
        <f>$B10*'Time Series Scaling Factors'!H11</f>
        <v>2.6003268681780608E+16</v>
      </c>
      <c r="I10">
        <f>$B10*'Time Series Scaling Factors'!I11</f>
        <v>2.6381043648824656E+16</v>
      </c>
      <c r="J10">
        <f>$B10*'Time Series Scaling Factors'!J11</f>
        <v>2.6568281398936748E+16</v>
      </c>
      <c r="K10">
        <f>$B10*'Time Series Scaling Factors'!K11</f>
        <v>2.6745211273354708E+16</v>
      </c>
      <c r="L10">
        <f>$B10*'Time Series Scaling Factors'!L11</f>
        <v>2.687636382448514E+16</v>
      </c>
      <c r="M10">
        <f>$B10*'Time Series Scaling Factors'!M11</f>
        <v>2.7055599955215348E+16</v>
      </c>
      <c r="N10">
        <f>$B10*'Time Series Scaling Factors'!N11</f>
        <v>2.7366543687569052E+16</v>
      </c>
      <c r="O10">
        <f>$B10*'Time Series Scaling Factors'!O11</f>
        <v>2.756264790318012E+16</v>
      </c>
      <c r="P10">
        <f>$B10*'Time Series Scaling Factors'!P11</f>
        <v>2.7830648368510596E+16</v>
      </c>
      <c r="Q10">
        <f>$B10*'Time Series Scaling Factors'!Q11</f>
        <v>2.7566748392481572E+16</v>
      </c>
      <c r="R10">
        <f>$B10*'Time Series Scaling Factors'!R11</f>
        <v>2.7685243067316104E+16</v>
      </c>
      <c r="S10">
        <f>$B10*'Time Series Scaling Factors'!S11</f>
        <v>2.7659662697628788E+16</v>
      </c>
      <c r="T10">
        <f>$B10*'Time Series Scaling Factors'!T11</f>
        <v>2.7616183025219508E+16</v>
      </c>
      <c r="U10">
        <f>$B10*'Time Series Scaling Factors'!U11</f>
        <v>2.7457860967589596E+16</v>
      </c>
      <c r="V10">
        <f>$B10*'Time Series Scaling Factors'!V11</f>
        <v>2.742120397010406E+16</v>
      </c>
      <c r="W10">
        <f>$B10*'Time Series Scaling Factors'!W11</f>
        <v>2.7423094297106272E+16</v>
      </c>
      <c r="X10">
        <f>$B10*'Time Series Scaling Factors'!X11</f>
        <v>2.7420358486213468E+16</v>
      </c>
      <c r="Y10">
        <f>$B10*'Time Series Scaling Factors'!Y11</f>
        <v>2.7446666732193364E+16</v>
      </c>
      <c r="Z10">
        <f>$B10*'Time Series Scaling Factors'!Z11</f>
        <v>2.72505904842428E+16</v>
      </c>
      <c r="AA10">
        <f>$B10*'Time Series Scaling Factors'!AA11</f>
        <v>2.7236258133914224E+16</v>
      </c>
      <c r="AB10">
        <f>$B10*'Time Series Scaling Factors'!AB11</f>
        <v>2.7285641134048152E+16</v>
      </c>
      <c r="AC10">
        <f>$B10*'Time Series Scaling Factors'!AC11</f>
        <v>2.7339893375587624E+16</v>
      </c>
      <c r="AD10">
        <f>$B10*'Time Series Scaling Factors'!AD11</f>
        <v>2.7517893192299696E+16</v>
      </c>
      <c r="AE10">
        <f>$B10*'Time Series Scaling Factors'!AE11</f>
        <v>2.7792415859483392E+16</v>
      </c>
      <c r="AF10">
        <f>$B10*'Time Series Scaling Factors'!AF11</f>
        <v>2.8141849546764828E+16</v>
      </c>
      <c r="AG10">
        <f>$B10*'Time Series Scaling Factors'!AG11</f>
        <v>2.8371133447405544E+16</v>
      </c>
    </row>
    <row r="11" spans="1:35" x14ac:dyDescent="0.25">
      <c r="A11" s="31" t="s">
        <v>257</v>
      </c>
      <c r="B11" s="29">
        <f>'Start Year Data'!B35</f>
        <v>1.0682345175E+16</v>
      </c>
      <c r="C11">
        <f>$B11*'Time Series Scaling Factors'!C12</f>
        <v>1.210614803386467E+16</v>
      </c>
      <c r="D11">
        <f>$B11*'Time Series Scaling Factors'!D12</f>
        <v>1.3411711725656648E+16</v>
      </c>
      <c r="E11">
        <f>$B11*'Time Series Scaling Factors'!E12</f>
        <v>1.4210969636224992E+16</v>
      </c>
      <c r="F11">
        <f>$B11*'Time Series Scaling Factors'!F12</f>
        <v>1.4576894301409502E+16</v>
      </c>
      <c r="G11">
        <f>$B11*'Time Series Scaling Factors'!G12</f>
        <v>1.492715529898691E+16</v>
      </c>
      <c r="H11">
        <f>$B11*'Time Series Scaling Factors'!H12</f>
        <v>1.5125049254644018E+16</v>
      </c>
      <c r="I11">
        <f>$B11*'Time Series Scaling Factors'!I12</f>
        <v>1.5344785667540302E+16</v>
      </c>
      <c r="J11">
        <f>$B11*'Time Series Scaling Factors'!J12</f>
        <v>1.5453694290814976E+16</v>
      </c>
      <c r="K11">
        <f>$B11*'Time Series Scaling Factors'!K12</f>
        <v>1.5556607239872978E+16</v>
      </c>
      <c r="L11">
        <f>$B11*'Time Series Scaling Factors'!L12</f>
        <v>1.5632893372204866E+16</v>
      </c>
      <c r="M11">
        <f>$B11*'Time Series Scaling Factors'!M12</f>
        <v>1.5737147777244556E+16</v>
      </c>
      <c r="N11">
        <f>$B11*'Time Series Scaling Factors'!N12</f>
        <v>1.591801116502964E+16</v>
      </c>
      <c r="O11">
        <f>$B11*'Time Series Scaling Factors'!O12</f>
        <v>1.6032077052532428E+16</v>
      </c>
      <c r="P11">
        <f>$B11*'Time Series Scaling Factors'!P12</f>
        <v>1.6187962079449488E+16</v>
      </c>
      <c r="Q11">
        <f>$B11*'Time Series Scaling Factors'!Q12</f>
        <v>1.6034462141246142E+16</v>
      </c>
      <c r="R11">
        <f>$B11*'Time Series Scaling Factors'!R12</f>
        <v>1.6103385699096432E+16</v>
      </c>
      <c r="S11">
        <f>$B11*'Time Series Scaling Factors'!S12</f>
        <v>1.6088506633075638E+16</v>
      </c>
      <c r="T11">
        <f>$B11*'Time Series Scaling Factors'!T12</f>
        <v>1.6063216266898444E+16</v>
      </c>
      <c r="U11">
        <f>$B11*'Time Series Scaling Factors'!U12</f>
        <v>1.5971126731961368E+16</v>
      </c>
      <c r="V11">
        <f>$B11*'Time Series Scaling Factors'!V12</f>
        <v>1.5949804839730006E+16</v>
      </c>
      <c r="W11">
        <f>$B11*'Time Series Scaling Factors'!W12</f>
        <v>1.5950904366461268E+16</v>
      </c>
      <c r="X11">
        <f>$B11*'Time Series Scaling Factors'!X12</f>
        <v>1.5949313055960598E+16</v>
      </c>
      <c r="Y11">
        <f>$B11*'Time Series Scaling Factors'!Y12</f>
        <v>1.5964615498169646E+16</v>
      </c>
      <c r="Z11">
        <f>$B11*'Time Series Scaling Factors'!Z12</f>
        <v>1.5850565878323352E+16</v>
      </c>
      <c r="AA11">
        <f>$B11*'Time Series Scaling Factors'!AA12</f>
        <v>1.584222933004908E+16</v>
      </c>
      <c r="AB11">
        <f>$B11*'Time Series Scaling Factors'!AB12</f>
        <v>1.5870953423104776E+16</v>
      </c>
      <c r="AC11">
        <f>$B11*'Time Series Scaling Factors'!AC12</f>
        <v>1.590250975686809E+16</v>
      </c>
      <c r="AD11">
        <f>$B11*'Time Series Scaling Factors'!AD12</f>
        <v>1.6006045048066848E+16</v>
      </c>
      <c r="AE11">
        <f>$B11*'Time Series Scaling Factors'!AE12</f>
        <v>1.616572377590228E+16</v>
      </c>
      <c r="AF11">
        <f>$B11*'Time Series Scaling Factors'!AF12</f>
        <v>1.6368975213098202E+16</v>
      </c>
      <c r="AG11">
        <f>$B11*'Time Series Scaling Factors'!AG12</f>
        <v>1.650234038087488E+16</v>
      </c>
    </row>
    <row r="12" spans="1:35" x14ac:dyDescent="0.25">
      <c r="A12" s="31" t="s">
        <v>258</v>
      </c>
      <c r="B12" s="29">
        <f>'Start Year Data'!B36</f>
        <v>1515620096655000</v>
      </c>
      <c r="C12">
        <f>$B12*'Time Series Scaling Factors'!C13</f>
        <v>1497297325877915</v>
      </c>
      <c r="D12">
        <f>$B12*'Time Series Scaling Factors'!D13</f>
        <v>1516075550988340.8</v>
      </c>
      <c r="E12">
        <f>$B12*'Time Series Scaling Factors'!E13</f>
        <v>1536364942166148.5</v>
      </c>
      <c r="F12">
        <f>$B12*'Time Series Scaling Factors'!F13</f>
        <v>1545001926858475.5</v>
      </c>
      <c r="G12">
        <f>$B12*'Time Series Scaling Factors'!G13</f>
        <v>1554865183080018.5</v>
      </c>
      <c r="H12">
        <f>$B12*'Time Series Scaling Factors'!H13</f>
        <v>1564297485270289.5</v>
      </c>
      <c r="I12">
        <f>$B12*'Time Series Scaling Factors'!I13</f>
        <v>1572876360271811.3</v>
      </c>
      <c r="J12">
        <f>$B12*'Time Series Scaling Factors'!J13</f>
        <v>1584363860877978.5</v>
      </c>
      <c r="K12">
        <f>$B12*'Time Series Scaling Factors'!K13</f>
        <v>1595844765248973.3</v>
      </c>
      <c r="L12">
        <f>$B12*'Time Series Scaling Factors'!L13</f>
        <v>1603942743295773.8</v>
      </c>
      <c r="M12">
        <f>$B12*'Time Series Scaling Factors'!M13</f>
        <v>1610895489274050</v>
      </c>
      <c r="N12">
        <f>$B12*'Time Series Scaling Factors'!N13</f>
        <v>1616006315107008.5</v>
      </c>
      <c r="O12">
        <f>$B12*'Time Series Scaling Factors'!O13</f>
        <v>1618316253843138.8</v>
      </c>
      <c r="P12">
        <f>$B12*'Time Series Scaling Factors'!P13</f>
        <v>1622991099941837</v>
      </c>
      <c r="Q12">
        <f>$B12*'Time Series Scaling Factors'!Q13</f>
        <v>1625202095150379.3</v>
      </c>
      <c r="R12">
        <f>$B12*'Time Series Scaling Factors'!R13</f>
        <v>1630019545571378.5</v>
      </c>
      <c r="S12">
        <f>$B12*'Time Series Scaling Factors'!S13</f>
        <v>1634631570382719.3</v>
      </c>
      <c r="T12">
        <f>$B12*'Time Series Scaling Factors'!T13</f>
        <v>1637706044185988.8</v>
      </c>
      <c r="U12">
        <f>$B12*'Time Series Scaling Factors'!U13</f>
        <v>1642144682244223</v>
      </c>
      <c r="V12">
        <f>$B12*'Time Series Scaling Factors'!V13</f>
        <v>1645889145077158.8</v>
      </c>
      <c r="W12">
        <f>$B12*'Time Series Scaling Factors'!W13</f>
        <v>1651495002654493</v>
      </c>
      <c r="X12">
        <f>$B12*'Time Series Scaling Factors'!X13</f>
        <v>1659456030294855</v>
      </c>
      <c r="Y12">
        <f>$B12*'Time Series Scaling Factors'!Y13</f>
        <v>1663432303678138.8</v>
      </c>
      <c r="Z12">
        <f>$B12*'Time Series Scaling Factors'!Z13</f>
        <v>1670829824370905.5</v>
      </c>
      <c r="AA12">
        <f>$B12*'Time Series Scaling Factors'!AA13</f>
        <v>1680748049218885.8</v>
      </c>
      <c r="AB12">
        <f>$B12*'Time Series Scaling Factors'!AB13</f>
        <v>1689441887176271.5</v>
      </c>
      <c r="AC12">
        <f>$B12*'Time Series Scaling Factors'!AC13</f>
        <v>1703764826587313.3</v>
      </c>
      <c r="AD12">
        <f>$B12*'Time Series Scaling Factors'!AD13</f>
        <v>1715695845482223.5</v>
      </c>
      <c r="AE12">
        <f>$B12*'Time Series Scaling Factors'!AE13</f>
        <v>1727899194657828</v>
      </c>
      <c r="AF12">
        <f>$B12*'Time Series Scaling Factors'!AF13</f>
        <v>1742057856402430.8</v>
      </c>
      <c r="AG12">
        <f>$B12*'Time Series Scaling Factors'!AG13</f>
        <v>1758590534596268</v>
      </c>
    </row>
    <row r="13" spans="1:35" x14ac:dyDescent="0.25">
      <c r="A13" s="31" t="s">
        <v>259</v>
      </c>
      <c r="B13" s="29">
        <f>'Start Year Data'!B37</f>
        <v>203604487000000</v>
      </c>
      <c r="C13">
        <f>$B13*'Time Series Scaling Factors'!C14</f>
        <v>201143053324951.44</v>
      </c>
      <c r="D13">
        <f>$B13*'Time Series Scaling Factors'!D14</f>
        <v>203665671558120.09</v>
      </c>
      <c r="E13">
        <f>$B13*'Time Series Scaling Factors'!E14</f>
        <v>206391295935506.66</v>
      </c>
      <c r="F13">
        <f>$B13*'Time Series Scaling Factors'!F14</f>
        <v>207551566138698.88</v>
      </c>
      <c r="G13">
        <f>$B13*'Time Series Scaling Factors'!G14</f>
        <v>208876570490098.66</v>
      </c>
      <c r="H13">
        <f>$B13*'Time Series Scaling Factors'!H14</f>
        <v>210143681590642.63</v>
      </c>
      <c r="I13">
        <f>$B13*'Time Series Scaling Factors'!I14</f>
        <v>211296145488143.72</v>
      </c>
      <c r="J13">
        <f>$B13*'Time Series Scaling Factors'!J14</f>
        <v>212839346632673.84</v>
      </c>
      <c r="K13">
        <f>$B13*'Time Series Scaling Factors'!K14</f>
        <v>214381661656017.41</v>
      </c>
      <c r="L13">
        <f>$B13*'Time Series Scaling Factors'!L14</f>
        <v>215469523099392.97</v>
      </c>
      <c r="M13">
        <f>$B13*'Time Series Scaling Factors'!M14</f>
        <v>216403537026281.72</v>
      </c>
      <c r="N13">
        <f>$B13*'Time Series Scaling Factors'!N14</f>
        <v>217090112160883.34</v>
      </c>
      <c r="O13">
        <f>$B13*'Time Series Scaling Factors'!O14</f>
        <v>217400423361169.78</v>
      </c>
      <c r="P13">
        <f>$B13*'Time Series Scaling Factors'!P14</f>
        <v>218028430104964</v>
      </c>
      <c r="Q13">
        <f>$B13*'Time Series Scaling Factors'!Q14</f>
        <v>218325449487451.91</v>
      </c>
      <c r="R13">
        <f>$B13*'Time Series Scaling Factors'!R14</f>
        <v>218972613327374.75</v>
      </c>
      <c r="S13">
        <f>$B13*'Time Series Scaling Factors'!S14</f>
        <v>219592180821773.09</v>
      </c>
      <c r="T13">
        <f>$B13*'Time Series Scaling Factors'!T14</f>
        <v>220005197687207.34</v>
      </c>
      <c r="U13">
        <f>$B13*'Time Series Scaling Factors'!U14</f>
        <v>220601472853273.03</v>
      </c>
      <c r="V13">
        <f>$B13*'Time Series Scaling Factors'!V14</f>
        <v>221104494313514.34</v>
      </c>
      <c r="W13">
        <f>$B13*'Time Series Scaling Factors'!W14</f>
        <v>221857570733355.44</v>
      </c>
      <c r="X13">
        <f>$B13*'Time Series Scaling Factors'!X14</f>
        <v>222927034613048.06</v>
      </c>
      <c r="Y13">
        <f>$B13*'Time Series Scaling Factors'!Y14</f>
        <v>223461196903560.06</v>
      </c>
      <c r="Z13">
        <f>$B13*'Time Series Scaling Factors'!Z14</f>
        <v>224454960716171.66</v>
      </c>
      <c r="AA13">
        <f>$B13*'Time Series Scaling Factors'!AA14</f>
        <v>225787349410792.75</v>
      </c>
      <c r="AB13">
        <f>$B13*'Time Series Scaling Factors'!AB14</f>
        <v>226955257134688.28</v>
      </c>
      <c r="AC13">
        <f>$B13*'Time Series Scaling Factors'!AC14</f>
        <v>228879363800701.34</v>
      </c>
      <c r="AD13">
        <f>$B13*'Time Series Scaling Factors'!AD14</f>
        <v>230482146045966.38</v>
      </c>
      <c r="AE13">
        <f>$B13*'Time Series Scaling Factors'!AE14</f>
        <v>232121512437362.56</v>
      </c>
      <c r="AF13">
        <f>$B13*'Time Series Scaling Factors'!AF14</f>
        <v>234023550466205.44</v>
      </c>
      <c r="AG13">
        <f>$B13*'Time Series Scaling Factors'!AG14</f>
        <v>236244507729718.53</v>
      </c>
    </row>
    <row r="14" spans="1:35" x14ac:dyDescent="0.25">
      <c r="A14" s="31" t="s">
        <v>248</v>
      </c>
      <c r="B14" s="29">
        <f>'Start Year Data'!B38</f>
        <v>3537592380000000</v>
      </c>
      <c r="C14">
        <f>$B14*'Time Series Scaling Factors'!C15</f>
        <v>4009102527034906.5</v>
      </c>
      <c r="D14">
        <f>$B14*'Time Series Scaling Factors'!D15</f>
        <v>4441456293181390.5</v>
      </c>
      <c r="E14">
        <f>$B14*'Time Series Scaling Factors'!E15</f>
        <v>4706140559394618</v>
      </c>
      <c r="F14">
        <f>$B14*'Time Series Scaling Factors'!F15</f>
        <v>4827321094754989</v>
      </c>
      <c r="G14">
        <f>$B14*'Time Series Scaling Factors'!G15</f>
        <v>4943314410430733</v>
      </c>
      <c r="H14">
        <f>$B14*'Time Series Scaling Factors'!H15</f>
        <v>5008849472077966</v>
      </c>
      <c r="I14">
        <f>$B14*'Time Series Scaling Factors'!I15</f>
        <v>5081617936973637</v>
      </c>
      <c r="J14">
        <f>$B14*'Time Series Scaling Factors'!J15</f>
        <v>5117684391436692</v>
      </c>
      <c r="K14">
        <f>$B14*'Time Series Scaling Factors'!K15</f>
        <v>5151765303298906</v>
      </c>
      <c r="L14">
        <f>$B14*'Time Series Scaling Factors'!L15</f>
        <v>5177028411353918</v>
      </c>
      <c r="M14">
        <f>$B14*'Time Series Scaling Factors'!M15</f>
        <v>5211553563163557</v>
      </c>
      <c r="N14">
        <f>$B14*'Time Series Scaling Factors'!N15</f>
        <v>5271448738985705</v>
      </c>
      <c r="O14">
        <f>$B14*'Time Series Scaling Factors'!O15</f>
        <v>5309223086082460</v>
      </c>
      <c r="P14">
        <f>$B14*'Time Series Scaling Factors'!P15</f>
        <v>5360846364898470</v>
      </c>
      <c r="Q14">
        <f>$B14*'Time Series Scaling Factors'!Q15</f>
        <v>5310012938078537</v>
      </c>
      <c r="R14">
        <f>$B14*'Time Series Scaling Factors'!R15</f>
        <v>5332837837392247</v>
      </c>
      <c r="S14">
        <f>$B14*'Time Series Scaling Factors'!S15</f>
        <v>5327910448348514</v>
      </c>
      <c r="T14">
        <f>$B14*'Time Series Scaling Factors'!T15</f>
        <v>5319535226876994</v>
      </c>
      <c r="U14">
        <f>$B14*'Time Series Scaling Factors'!U15</f>
        <v>5289038624142834</v>
      </c>
      <c r="V14">
        <f>$B14*'Time Series Scaling Factors'!V15</f>
        <v>5281977612515783</v>
      </c>
      <c r="W14">
        <f>$B14*'Time Series Scaling Factors'!W15</f>
        <v>5282341734562243</v>
      </c>
      <c r="X14">
        <f>$B14*'Time Series Scaling Factors'!X15</f>
        <v>5281814752161922</v>
      </c>
      <c r="Y14">
        <f>$B14*'Time Series Scaling Factors'!Y15</f>
        <v>5286882347532347</v>
      </c>
      <c r="Z14">
        <f>$B14*'Time Series Scaling Factors'!Z15</f>
        <v>5249113387673760</v>
      </c>
      <c r="AA14">
        <f>$B14*'Time Series Scaling Factors'!AA15</f>
        <v>5246352635313915</v>
      </c>
      <c r="AB14">
        <f>$B14*'Time Series Scaling Factors'!AB15</f>
        <v>5255864978441906</v>
      </c>
      <c r="AC14">
        <f>$B14*'Time Series Scaling Factors'!AC15</f>
        <v>5266315253548452</v>
      </c>
      <c r="AD14">
        <f>$B14*'Time Series Scaling Factors'!AD15</f>
        <v>5300602261804184</v>
      </c>
      <c r="AE14">
        <f>$B14*'Time Series Scaling Factors'!AE15</f>
        <v>5353481872187933</v>
      </c>
      <c r="AF14">
        <f>$B14*'Time Series Scaling Factors'!AF15</f>
        <v>5420791130938631</v>
      </c>
      <c r="AG14">
        <f>$B14*'Time Series Scaling Factors'!AG15</f>
        <v>5464956676383496</v>
      </c>
    </row>
    <row r="15" spans="1:35" x14ac:dyDescent="0.25">
      <c r="A15" s="31" t="s">
        <v>300</v>
      </c>
      <c r="B15" s="29">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5" x14ac:dyDescent="0.25">
      <c r="A16" s="31" t="s">
        <v>261</v>
      </c>
      <c r="B16" s="29">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x14ac:dyDescent="0.25">
      <c r="A17" s="31" t="s">
        <v>262</v>
      </c>
      <c r="B17" s="29">
        <f>'Start Year Data'!B41</f>
        <v>906213062527442.13</v>
      </c>
      <c r="C17">
        <f>$B17*'Time Series Scaling Factors'!C18</f>
        <v>822950355844056.13</v>
      </c>
      <c r="D17">
        <f>$B17*'Time Series Scaling Factors'!D18</f>
        <v>774407333196149.25</v>
      </c>
      <c r="E17">
        <f>$B17*'Time Series Scaling Factors'!E18</f>
        <v>761145537247038</v>
      </c>
      <c r="F17">
        <f>$B17*'Time Series Scaling Factors'!F18</f>
        <v>720261037650919.38</v>
      </c>
      <c r="G17">
        <f>$B17*'Time Series Scaling Factors'!G18</f>
        <v>698853634313447.88</v>
      </c>
      <c r="H17">
        <f>$B17*'Time Series Scaling Factors'!H18</f>
        <v>629602515590556.5</v>
      </c>
      <c r="I17">
        <f>$B17*'Time Series Scaling Factors'!I18</f>
        <v>641822763089227.38</v>
      </c>
      <c r="J17">
        <f>$B17*'Time Series Scaling Factors'!J18</f>
        <v>638763427373383.25</v>
      </c>
      <c r="K17">
        <f>$B17*'Time Series Scaling Factors'!K18</f>
        <v>630953650411211.63</v>
      </c>
      <c r="L17">
        <f>$B17*'Time Series Scaling Factors'!L18</f>
        <v>619881062825938.63</v>
      </c>
      <c r="M17">
        <f>$B17*'Time Series Scaling Factors'!M18</f>
        <v>608925738757942.75</v>
      </c>
      <c r="N17">
        <f>$B17*'Time Series Scaling Factors'!N18</f>
        <v>603068973655845.13</v>
      </c>
      <c r="O17">
        <f>$B17*'Time Series Scaling Factors'!O18</f>
        <v>601558104021222.5</v>
      </c>
      <c r="P17">
        <f>$B17*'Time Series Scaling Factors'!P18</f>
        <v>600689779695962.75</v>
      </c>
      <c r="Q17">
        <f>$B17*'Time Series Scaling Factors'!Q18</f>
        <v>600401829646703.38</v>
      </c>
      <c r="R17">
        <f>$B17*'Time Series Scaling Factors'!R18</f>
        <v>593000538410719</v>
      </c>
      <c r="S17">
        <f>$B17*'Time Series Scaling Factors'!S18</f>
        <v>592481667380397.75</v>
      </c>
      <c r="T17">
        <f>$B17*'Time Series Scaling Factors'!T18</f>
        <v>592030777136288.38</v>
      </c>
      <c r="U17">
        <f>$B17*'Time Series Scaling Factors'!U18</f>
        <v>589286236534593</v>
      </c>
      <c r="V17">
        <f>$B17*'Time Series Scaling Factors'!V18</f>
        <v>586480192687218.25</v>
      </c>
      <c r="W17">
        <f>$B17*'Time Series Scaling Factors'!W18</f>
        <v>580593310360580.88</v>
      </c>
      <c r="X17">
        <f>$B17*'Time Series Scaling Factors'!X18</f>
        <v>576318333945126.88</v>
      </c>
      <c r="Y17">
        <f>$B17*'Time Series Scaling Factors'!Y18</f>
        <v>574171262984137.13</v>
      </c>
      <c r="Z17">
        <f>$B17*'Time Series Scaling Factors'!Z18</f>
        <v>572913885554289.13</v>
      </c>
      <c r="AA17">
        <f>$B17*'Time Series Scaling Factors'!AA18</f>
        <v>570498363944407.38</v>
      </c>
      <c r="AB17">
        <f>$B17*'Time Series Scaling Factors'!AB18</f>
        <v>567815326588390.88</v>
      </c>
      <c r="AC17">
        <f>$B17*'Time Series Scaling Factors'!AC18</f>
        <v>568020871637468</v>
      </c>
      <c r="AD17">
        <f>$B17*'Time Series Scaling Factors'!AD18</f>
        <v>566422855710107.88</v>
      </c>
      <c r="AE17">
        <f>$B17*'Time Series Scaling Factors'!AE18</f>
        <v>564526338688084.13</v>
      </c>
      <c r="AF17">
        <f>$B17*'Time Series Scaling Factors'!AF18</f>
        <v>564891818887434</v>
      </c>
      <c r="AG17">
        <f>$B17*'Time Series Scaling Factors'!AG18</f>
        <v>563104218036639.88</v>
      </c>
    </row>
    <row r="18" spans="1:33" x14ac:dyDescent="0.25">
      <c r="A18" s="31" t="s">
        <v>249</v>
      </c>
      <c r="B18" s="29">
        <f>'Start Year Data'!B42</f>
        <v>1.9460537227008E+16</v>
      </c>
      <c r="C18">
        <f>$B18*'Time Series Scaling Factors'!C19</f>
        <v>2.2054346740269336E+16</v>
      </c>
      <c r="D18">
        <f>$B18*'Time Series Scaling Factors'!D19</f>
        <v>2.44327543286899E+16</v>
      </c>
      <c r="E18">
        <f>$B18*'Time Series Scaling Factors'!E19</f>
        <v>2.5888800549607476E+16</v>
      </c>
      <c r="F18">
        <f>$B18*'Time Series Scaling Factors'!F19</f>
        <v>2.6555422948757164E+16</v>
      </c>
      <c r="G18">
        <f>$B18*'Time Series Scaling Factors'!G19</f>
        <v>2.7193510098241556E+16</v>
      </c>
      <c r="H18">
        <f>$B18*'Time Series Scaling Factors'!H19</f>
        <v>2.7554022947056616E+16</v>
      </c>
      <c r="I18">
        <f>$B18*'Time Series Scaling Factors'!I19</f>
        <v>2.7954327241033648E+16</v>
      </c>
      <c r="J18">
        <f>$B18*'Time Series Scaling Factors'!J19</f>
        <v>2.8152731269630204E+16</v>
      </c>
      <c r="K18">
        <f>$B18*'Time Series Scaling Factors'!K19</f>
        <v>2.83402126928079E+16</v>
      </c>
      <c r="L18">
        <f>$B18*'Time Series Scaling Factors'!L19</f>
        <v>2.8479186775167976E+16</v>
      </c>
      <c r="M18">
        <f>$B18*'Time Series Scaling Factors'!M19</f>
        <v>2.8669111992628892E+16</v>
      </c>
      <c r="N18">
        <f>$B18*'Time Series Scaling Factors'!N19</f>
        <v>2.8998599444432228E+16</v>
      </c>
      <c r="O18">
        <f>$B18*'Time Series Scaling Factors'!O19</f>
        <v>2.9206398707020624E+16</v>
      </c>
      <c r="P18">
        <f>$B18*'Time Series Scaling Factors'!P19</f>
        <v>2.9490381888593168E+16</v>
      </c>
      <c r="Q18">
        <f>$B18*'Time Series Scaling Factors'!Q19</f>
        <v>2.9210743736781652E+16</v>
      </c>
      <c r="R18">
        <f>$B18*'Time Series Scaling Factors'!R19</f>
        <v>2.9336305066376432E+16</v>
      </c>
      <c r="S18">
        <f>$B18*'Time Series Scaling Factors'!S19</f>
        <v>2.9309199162807768E+16</v>
      </c>
      <c r="T18">
        <f>$B18*'Time Series Scaling Factors'!T19</f>
        <v>2.9263126497637972E+16</v>
      </c>
      <c r="U18">
        <f>$B18*'Time Series Scaling Factors'!U19</f>
        <v>2.9095362603708116E+16</v>
      </c>
      <c r="V18">
        <f>$B18*'Time Series Scaling Factors'!V19</f>
        <v>2.9056519496626184E+16</v>
      </c>
      <c r="W18">
        <f>$B18*'Time Series Scaling Factors'!W19</f>
        <v>2.9058522556865792E+16</v>
      </c>
      <c r="X18">
        <f>$B18*'Time Series Scaling Factors'!X19</f>
        <v>2.9055623590699592E+16</v>
      </c>
      <c r="Y18">
        <f>$B18*'Time Series Scaling Factors'!Y19</f>
        <v>2.9083500778844588E+16</v>
      </c>
      <c r="Z18">
        <f>$B18*'Time Series Scaling Factors'!Z19</f>
        <v>2.8875731151821196E+16</v>
      </c>
      <c r="AA18">
        <f>$B18*'Time Series Scaling Factors'!AA19</f>
        <v>2.8860544064587216E+16</v>
      </c>
      <c r="AB18">
        <f>$B18*'Time Series Scaling Factors'!AB19</f>
        <v>2.8912872113631224E+16</v>
      </c>
      <c r="AC18">
        <f>$B18*'Time Series Scaling Factors'!AC19</f>
        <v>2.8970359790530676E+16</v>
      </c>
      <c r="AD18">
        <f>$B18*'Time Series Scaling Factors'!AD19</f>
        <v>2.915897496404126E+16</v>
      </c>
      <c r="AE18">
        <f>$B18*'Time Series Scaling Factors'!AE19</f>
        <v>2.9449869311349476E+16</v>
      </c>
      <c r="AF18">
        <f>$B18*'Time Series Scaling Factors'!AF19</f>
        <v>2.982014213957178E+16</v>
      </c>
      <c r="AG18">
        <f>$B18*'Time Series Scaling Factors'!AG19</f>
        <v>3.0063099820660212E+16</v>
      </c>
    </row>
    <row r="19" spans="1:33" x14ac:dyDescent="0.25">
      <c r="A19" s="31" t="s">
        <v>263</v>
      </c>
      <c r="B19" s="29">
        <f>'Start Year Data'!B43</f>
        <v>979835237000000</v>
      </c>
      <c r="C19">
        <f>$B19*'Time Series Scaling Factors'!C20</f>
        <v>1110433171142953</v>
      </c>
      <c r="D19">
        <f>$B19*'Time Series Scaling Factors'!D20</f>
        <v>1230185649499428.5</v>
      </c>
      <c r="E19">
        <f>$B19*'Time Series Scaling Factors'!E20</f>
        <v>1303497366299092.5</v>
      </c>
      <c r="F19">
        <f>$B19*'Time Series Scaling Factors'!F20</f>
        <v>1337061707757962.3</v>
      </c>
      <c r="G19">
        <f>$B19*'Time Series Scaling Factors'!G20</f>
        <v>1369189303520015</v>
      </c>
      <c r="H19">
        <f>$B19*'Time Series Scaling Factors'!H20</f>
        <v>1387341073357592</v>
      </c>
      <c r="I19">
        <f>$B19*'Time Series Scaling Factors'!I20</f>
        <v>1407496336708531.5</v>
      </c>
      <c r="J19">
        <f>$B19*'Time Series Scaling Factors'!J20</f>
        <v>1417485950875598.8</v>
      </c>
      <c r="K19">
        <f>$B19*'Time Series Scaling Factors'!K20</f>
        <v>1426925613438329.5</v>
      </c>
      <c r="L19">
        <f>$B19*'Time Series Scaling Factors'!L20</f>
        <v>1433922938401031.8</v>
      </c>
      <c r="M19">
        <f>$B19*'Time Series Scaling Factors'!M20</f>
        <v>1443485645652752.8</v>
      </c>
      <c r="N19">
        <f>$B19*'Time Series Scaling Factors'!N20</f>
        <v>1460075291234489</v>
      </c>
      <c r="O19">
        <f>$B19*'Time Series Scaling Factors'!O20</f>
        <v>1470537954075273.8</v>
      </c>
      <c r="P19">
        <f>$B19*'Time Series Scaling Factors'!P20</f>
        <v>1484836466227033.5</v>
      </c>
      <c r="Q19">
        <f>$B19*'Time Series Scaling Factors'!Q20</f>
        <v>1470756725695810.5</v>
      </c>
      <c r="R19">
        <f>$B19*'Time Series Scaling Factors'!R20</f>
        <v>1477078720495152.3</v>
      </c>
      <c r="S19">
        <f>$B19*'Time Series Scaling Factors'!S20</f>
        <v>1475713942167735.5</v>
      </c>
      <c r="T19">
        <f>$B19*'Time Series Scaling Factors'!T20</f>
        <v>1473394190134723.3</v>
      </c>
      <c r="U19">
        <f>$B19*'Time Series Scaling Factors'!U20</f>
        <v>1464947302320101.5</v>
      </c>
      <c r="V19">
        <f>$B19*'Time Series Scaling Factors'!V20</f>
        <v>1462991557492018.3</v>
      </c>
      <c r="W19">
        <f>$B19*'Time Series Scaling Factors'!W20</f>
        <v>1463092411285606.3</v>
      </c>
      <c r="X19">
        <f>$B19*'Time Series Scaling Factors'!X20</f>
        <v>1462946448758088</v>
      </c>
      <c r="Y19">
        <f>$B19*'Time Series Scaling Factors'!Y20</f>
        <v>1464350061152459.3</v>
      </c>
      <c r="Z19">
        <f>$B19*'Time Series Scaling Factors'!Z20</f>
        <v>1453888890458089.5</v>
      </c>
      <c r="AA19">
        <f>$B19*'Time Series Scaling Factors'!AA20</f>
        <v>1453124222810651.8</v>
      </c>
      <c r="AB19">
        <f>$B19*'Time Series Scaling Factors'!AB20</f>
        <v>1455758932517721.3</v>
      </c>
      <c r="AC19">
        <f>$B19*'Time Series Scaling Factors'!AC20</f>
        <v>1458653428741658</v>
      </c>
      <c r="AD19">
        <f>$B19*'Time Series Scaling Factors'!AD20</f>
        <v>1468150175469803.3</v>
      </c>
      <c r="AE19">
        <f>$B19*'Time Series Scaling Factors'!AE20</f>
        <v>1482796663817572.8</v>
      </c>
      <c r="AF19">
        <f>$B19*'Time Series Scaling Factors'!AF20</f>
        <v>1501439847207820.8</v>
      </c>
      <c r="AG19">
        <f>$B19*'Time Series Scaling Factors'!AG20</f>
        <v>1513672731339090.8</v>
      </c>
    </row>
    <row r="20" spans="1:33" x14ac:dyDescent="0.25">
      <c r="A20" s="31" t="s">
        <v>250</v>
      </c>
      <c r="B20" s="29">
        <f>'Start Year Data'!B44</f>
        <v>3148621106400000</v>
      </c>
      <c r="C20">
        <f>$B20*'Time Series Scaling Factors'!C21</f>
        <v>3666235964583507</v>
      </c>
      <c r="D20">
        <f>$B20*'Time Series Scaling Factors'!D21</f>
        <v>3943606321556241</v>
      </c>
      <c r="E20">
        <f>$B20*'Time Series Scaling Factors'!E21</f>
        <v>4333178851495609</v>
      </c>
      <c r="F20">
        <f>$B20*'Time Series Scaling Factors'!F21</f>
        <v>4365784399193854</v>
      </c>
      <c r="G20">
        <f>$B20*'Time Series Scaling Factors'!G21</f>
        <v>4426106045522060.5</v>
      </c>
      <c r="H20">
        <f>$B20*'Time Series Scaling Factors'!H21</f>
        <v>4474999105425828.5</v>
      </c>
      <c r="I20">
        <f>$B20*'Time Series Scaling Factors'!I21</f>
        <v>4594208280510221</v>
      </c>
      <c r="J20">
        <f>$B20*'Time Series Scaling Factors'!J21</f>
        <v>4716183628497076</v>
      </c>
      <c r="K20">
        <f>$B20*'Time Series Scaling Factors'!K21</f>
        <v>4778032393037987</v>
      </c>
      <c r="L20">
        <f>$B20*'Time Series Scaling Factors'!L21</f>
        <v>4821148920839232</v>
      </c>
      <c r="M20">
        <f>$B20*'Time Series Scaling Factors'!M21</f>
        <v>4802790117441398</v>
      </c>
      <c r="N20">
        <f>$B20*'Time Series Scaling Factors'!N21</f>
        <v>4811756333056280</v>
      </c>
      <c r="O20">
        <f>$B20*'Time Series Scaling Factors'!O21</f>
        <v>4828755419394643</v>
      </c>
      <c r="P20">
        <f>$B20*'Time Series Scaling Factors'!P21</f>
        <v>4854861891551188</v>
      </c>
      <c r="Q20">
        <f>$B20*'Time Series Scaling Factors'!Q21</f>
        <v>4849004758893402</v>
      </c>
      <c r="R20">
        <f>$B20*'Time Series Scaling Factors'!R21</f>
        <v>4865139654662927</v>
      </c>
      <c r="S20">
        <f>$B20*'Time Series Scaling Factors'!S21</f>
        <v>4867478978470958</v>
      </c>
      <c r="T20">
        <f>$B20*'Time Series Scaling Factors'!T21</f>
        <v>4853805499658263</v>
      </c>
      <c r="U20">
        <f>$B20*'Time Series Scaling Factors'!U21</f>
        <v>4879220905515554</v>
      </c>
      <c r="V20">
        <f>$B20*'Time Series Scaling Factors'!V21</f>
        <v>4878925211170808</v>
      </c>
      <c r="W20">
        <f>$B20*'Time Series Scaling Factors'!W21</f>
        <v>4876122791864795</v>
      </c>
      <c r="X20">
        <f>$B20*'Time Series Scaling Factors'!X21</f>
        <v>4856359440329418</v>
      </c>
      <c r="Y20">
        <f>$B20*'Time Series Scaling Factors'!Y21</f>
        <v>4867240992216074</v>
      </c>
      <c r="Z20">
        <f>$B20*'Time Series Scaling Factors'!Z21</f>
        <v>4865482564717560</v>
      </c>
      <c r="AA20">
        <f>$B20*'Time Series Scaling Factors'!AA21</f>
        <v>4848455339723809</v>
      </c>
      <c r="AB20">
        <f>$B20*'Time Series Scaling Factors'!AB21</f>
        <v>4862421174396712</v>
      </c>
      <c r="AC20">
        <f>$B20*'Time Series Scaling Factors'!AC21</f>
        <v>4880430390770838</v>
      </c>
      <c r="AD20">
        <f>$B20*'Time Series Scaling Factors'!AD21</f>
        <v>4906993758382650</v>
      </c>
      <c r="AE20">
        <f>$B20*'Time Series Scaling Factors'!AE21</f>
        <v>4945705394299903</v>
      </c>
      <c r="AF20">
        <f>$B20*'Time Series Scaling Factors'!AF21</f>
        <v>4995956740484053</v>
      </c>
      <c r="AG20">
        <f>$B20*'Time Series Scaling Factors'!AG21</f>
        <v>5033287674581887</v>
      </c>
    </row>
    <row r="21" spans="1:33" x14ac:dyDescent="0.25">
      <c r="A21" s="31" t="s">
        <v>264</v>
      </c>
      <c r="B21" s="29">
        <f>'Start Year Data'!B45</f>
        <v>3564295858911020.5</v>
      </c>
      <c r="C21">
        <f>$B21*'Time Series Scaling Factors'!C22</f>
        <v>1936597953138398.8</v>
      </c>
      <c r="D21">
        <f>$B21*'Time Series Scaling Factors'!D22</f>
        <v>1849843067598722</v>
      </c>
      <c r="E21">
        <f>$B21*'Time Series Scaling Factors'!E22</f>
        <v>1941973972570115.5</v>
      </c>
      <c r="F21">
        <f>$B21*'Time Series Scaling Factors'!F22</f>
        <v>2147551448343798.8</v>
      </c>
      <c r="G21">
        <f>$B21*'Time Series Scaling Factors'!G22</f>
        <v>2214364818813864.3</v>
      </c>
      <c r="H21">
        <f>$B21*'Time Series Scaling Factors'!H22</f>
        <v>2049135122522799.8</v>
      </c>
      <c r="I21">
        <f>$B21*'Time Series Scaling Factors'!I22</f>
        <v>1670987422991006.8</v>
      </c>
      <c r="J21">
        <f>$B21*'Time Series Scaling Factors'!J22</f>
        <v>1563924247224228</v>
      </c>
      <c r="K21">
        <f>$B21*'Time Series Scaling Factors'!K22</f>
        <v>1601028829937525.8</v>
      </c>
      <c r="L21">
        <f>$B21*'Time Series Scaling Factors'!L22</f>
        <v>1578316403917828.8</v>
      </c>
      <c r="M21">
        <f>$B21*'Time Series Scaling Factors'!M22</f>
        <v>1469137990598944.3</v>
      </c>
      <c r="N21">
        <f>$B21*'Time Series Scaling Factors'!N22</f>
        <v>1452866739262855.5</v>
      </c>
      <c r="O21">
        <f>$B21*'Time Series Scaling Factors'!O22</f>
        <v>1478925360555004.5</v>
      </c>
      <c r="P21">
        <f>$B21*'Time Series Scaling Factors'!P22</f>
        <v>1424577321122405.8</v>
      </c>
      <c r="Q21">
        <f>$B21*'Time Series Scaling Factors'!Q22</f>
        <v>1458054346798601</v>
      </c>
      <c r="R21">
        <f>$B21*'Time Series Scaling Factors'!R22</f>
        <v>1452972249924599.8</v>
      </c>
      <c r="S21">
        <f>$B21*'Time Series Scaling Factors'!S22</f>
        <v>1438057564239505</v>
      </c>
      <c r="T21">
        <f>$B21*'Time Series Scaling Factors'!T22</f>
        <v>1495163953829124.8</v>
      </c>
      <c r="U21">
        <f>$B21*'Time Series Scaling Factors'!U22</f>
        <v>1494995639202057</v>
      </c>
      <c r="V21">
        <f>$B21*'Time Series Scaling Factors'!V22</f>
        <v>1496495397893989.3</v>
      </c>
      <c r="W21">
        <f>$B21*'Time Series Scaling Factors'!W22</f>
        <v>1483118153280021</v>
      </c>
      <c r="X21">
        <f>$B21*'Time Series Scaling Factors'!X22</f>
        <v>1509573695633016</v>
      </c>
      <c r="Y21">
        <f>$B21*'Time Series Scaling Factors'!Y22</f>
        <v>1501102696790142.8</v>
      </c>
      <c r="Z21">
        <f>$B21*'Time Series Scaling Factors'!Z22</f>
        <v>1510292172996320.5</v>
      </c>
      <c r="AA21">
        <f>$B21*'Time Series Scaling Factors'!AA22</f>
        <v>1515768678772555.3</v>
      </c>
      <c r="AB21">
        <f>$B21*'Time Series Scaling Factors'!AB22</f>
        <v>1526799567242026.5</v>
      </c>
      <c r="AC21">
        <f>$B21*'Time Series Scaling Factors'!AC22</f>
        <v>1527967720997049.3</v>
      </c>
      <c r="AD21">
        <f>$B21*'Time Series Scaling Factors'!AD22</f>
        <v>1538875513694485.8</v>
      </c>
      <c r="AE21">
        <f>$B21*'Time Series Scaling Factors'!AE22</f>
        <v>1543045696991985.5</v>
      </c>
      <c r="AF21">
        <f>$B21*'Time Series Scaling Factors'!AF22</f>
        <v>1551280552925241.5</v>
      </c>
      <c r="AG21">
        <f>$B21*'Time Series Scaling Factors'!AG22</f>
        <v>1539352823830946.5</v>
      </c>
    </row>
    <row r="22" spans="1:33" x14ac:dyDescent="0.25">
      <c r="A22" s="31" t="s">
        <v>265</v>
      </c>
      <c r="B22" s="29">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row>
    <row r="23" spans="1:33" x14ac:dyDescent="0.25">
      <c r="A23" s="2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heetViews>
  <sheetFormatPr defaultRowHeight="15" x14ac:dyDescent="0.25"/>
  <cols>
    <col min="1" max="1" width="36.28515625" customWidth="1"/>
    <col min="2" max="2" width="13" style="29" customWidth="1"/>
    <col min="3" max="35" width="13" customWidth="1"/>
  </cols>
  <sheetData>
    <row r="1" spans="1:35" x14ac:dyDescent="0.25">
      <c r="A1" s="30" t="s">
        <v>630</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251</v>
      </c>
      <c r="B2" s="29">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5" x14ac:dyDescent="0.25">
      <c r="A3" s="31" t="s">
        <v>252</v>
      </c>
      <c r="B3" s="29">
        <f>'Start Year Data'!C27</f>
        <v>116791410000000</v>
      </c>
      <c r="C3">
        <f>$B3*'Time Series Scaling Factors'!C29</f>
        <v>124749008102449.61</v>
      </c>
      <c r="D3">
        <f>$B3*'Time Series Scaling Factors'!D29</f>
        <v>79500282109589.594</v>
      </c>
      <c r="E3">
        <f>$B3*'Time Series Scaling Factors'!E29</f>
        <v>75665671467710.563</v>
      </c>
      <c r="F3">
        <f>$B3*'Time Series Scaling Factors'!F29</f>
        <v>74065180123972.469</v>
      </c>
      <c r="G3">
        <f>$B3*'Time Series Scaling Factors'!G29</f>
        <v>75392915060031.484</v>
      </c>
      <c r="H3">
        <f>$B3*'Time Series Scaling Factors'!H29</f>
        <v>71115726106132.781</v>
      </c>
      <c r="I3">
        <f>$B3*'Time Series Scaling Factors'!I29</f>
        <v>73317002488811.609</v>
      </c>
      <c r="J3">
        <f>$B3*'Time Series Scaling Factors'!J29</f>
        <v>79062910601240.75</v>
      </c>
      <c r="K3">
        <f>$B3*'Time Series Scaling Factors'!K29</f>
        <v>81585006194713.938</v>
      </c>
      <c r="L3">
        <f>$B3*'Time Series Scaling Factors'!L29</f>
        <v>80643375777014.172</v>
      </c>
      <c r="M3">
        <f>$B3*'Time Series Scaling Factors'!M29</f>
        <v>84104698648031.359</v>
      </c>
      <c r="N3">
        <f>$B3*'Time Series Scaling Factors'!N29</f>
        <v>80767938541754.547</v>
      </c>
      <c r="O3">
        <f>$B3*'Time Series Scaling Factors'!O29</f>
        <v>84172387095752.031</v>
      </c>
      <c r="P3">
        <f>$B3*'Time Series Scaling Factors'!P29</f>
        <v>84253292814329.359</v>
      </c>
      <c r="Q3">
        <f>$B3*'Time Series Scaling Factors'!Q29</f>
        <v>87610479611930.156</v>
      </c>
      <c r="R3">
        <f>$B3*'Time Series Scaling Factors'!R29</f>
        <v>86905558499573.047</v>
      </c>
      <c r="S3">
        <f>$B3*'Time Series Scaling Factors'!S29</f>
        <v>84965423347153.781</v>
      </c>
      <c r="T3">
        <f>$B3*'Time Series Scaling Factors'!T29</f>
        <v>84499214156935.766</v>
      </c>
      <c r="U3">
        <f>$B3*'Time Series Scaling Factors'!U29</f>
        <v>83716591512875.656</v>
      </c>
      <c r="V3">
        <f>$B3*'Time Series Scaling Factors'!V29</f>
        <v>84058237938353.281</v>
      </c>
      <c r="W3">
        <f>$B3*'Time Series Scaling Factors'!W29</f>
        <v>83702973718659.656</v>
      </c>
      <c r="X3">
        <f>$B3*'Time Series Scaling Factors'!X29</f>
        <v>84265308515108.188</v>
      </c>
      <c r="Y3">
        <f>$B3*'Time Series Scaling Factors'!Y29</f>
        <v>83371740900523.672</v>
      </c>
      <c r="Z3">
        <f>$B3*'Time Series Scaling Factors'!Z29</f>
        <v>82714081544563.219</v>
      </c>
      <c r="AA3">
        <f>$B3*'Time Series Scaling Factors'!AA29</f>
        <v>81671519240321.406</v>
      </c>
      <c r="AB3">
        <f>$B3*'Time Series Scaling Factors'!AB29</f>
        <v>80684229159662.141</v>
      </c>
      <c r="AC3">
        <f>$B3*'Time Series Scaling Factors'!AC29</f>
        <v>79783852647969.625</v>
      </c>
      <c r="AD3">
        <f>$B3*'Time Series Scaling Factors'!AD29</f>
        <v>78883075612917.828</v>
      </c>
      <c r="AE3">
        <f>$B3*'Time Series Scaling Factors'!AE29</f>
        <v>78660785148509.75</v>
      </c>
      <c r="AF3">
        <f>$B3*'Time Series Scaling Factors'!AF29</f>
        <v>78078824707455.844</v>
      </c>
      <c r="AG3">
        <f>$B3*'Time Series Scaling Factors'!AG29</f>
        <v>76680998183520.406</v>
      </c>
    </row>
    <row r="4" spans="1:35" x14ac:dyDescent="0.25">
      <c r="A4" s="31" t="s">
        <v>242</v>
      </c>
      <c r="B4" s="29">
        <f>'Start Year Data'!C28</f>
        <v>2791070000000000</v>
      </c>
      <c r="C4">
        <f>$B4*'Time Series Scaling Factors'!C30</f>
        <v>2721740000000000</v>
      </c>
      <c r="D4">
        <f>$B4*'Time Series Scaling Factors'!D30</f>
        <v>2397942000000000</v>
      </c>
      <c r="E4">
        <f>$B4*'Time Series Scaling Factors'!E30</f>
        <v>2310857000000000</v>
      </c>
      <c r="F4">
        <f>$B4*'Time Series Scaling Factors'!F30</f>
        <v>2205464000000000</v>
      </c>
      <c r="G4">
        <f>$B4*'Time Series Scaling Factors'!G30</f>
        <v>2171041000000000.3</v>
      </c>
      <c r="H4">
        <f>$B4*'Time Series Scaling Factors'!H30</f>
        <v>2251062000000000</v>
      </c>
      <c r="I4">
        <f>$B4*'Time Series Scaling Factors'!I30</f>
        <v>2344378000000000</v>
      </c>
      <c r="J4">
        <f>$B4*'Time Series Scaling Factors'!J30</f>
        <v>2189320000000000</v>
      </c>
      <c r="K4">
        <f>$B4*'Time Series Scaling Factors'!K30</f>
        <v>1897442000000000</v>
      </c>
      <c r="L4">
        <f>$B4*'Time Series Scaling Factors'!L30</f>
        <v>1813310000000000.3</v>
      </c>
      <c r="M4">
        <f>$B4*'Time Series Scaling Factors'!M30</f>
        <v>1769985000000000</v>
      </c>
      <c r="N4">
        <f>$B4*'Time Series Scaling Factors'!N30</f>
        <v>1839804000000000</v>
      </c>
      <c r="O4">
        <f>$B4*'Time Series Scaling Factors'!O30</f>
        <v>1766449000000000</v>
      </c>
      <c r="P4">
        <f>$B4*'Time Series Scaling Factors'!P30</f>
        <v>1596209000000000</v>
      </c>
      <c r="Q4">
        <f>$B4*'Time Series Scaling Factors'!Q30</f>
        <v>1557857000000000.3</v>
      </c>
      <c r="R4">
        <f>$B4*'Time Series Scaling Factors'!R30</f>
        <v>1522343000000000</v>
      </c>
      <c r="S4">
        <f>$B4*'Time Series Scaling Factors'!S30</f>
        <v>1501905000000000</v>
      </c>
      <c r="T4">
        <f>$B4*'Time Series Scaling Factors'!T30</f>
        <v>1505041000000000.3</v>
      </c>
      <c r="U4">
        <f>$B4*'Time Series Scaling Factors'!U30</f>
        <v>1486304000000000.3</v>
      </c>
      <c r="V4">
        <f>$B4*'Time Series Scaling Factors'!V30</f>
        <v>1464960000000000.3</v>
      </c>
      <c r="W4">
        <f>$B4*'Time Series Scaling Factors'!W30</f>
        <v>1443362000000000.3</v>
      </c>
      <c r="X4">
        <f>$B4*'Time Series Scaling Factors'!X30</f>
        <v>1435708000000000.3</v>
      </c>
      <c r="Y4">
        <f>$B4*'Time Series Scaling Factors'!Y30</f>
        <v>1394784000000000</v>
      </c>
      <c r="Z4">
        <f>$B4*'Time Series Scaling Factors'!Z30</f>
        <v>1341333000000000.3</v>
      </c>
      <c r="AA4">
        <f>$B4*'Time Series Scaling Factors'!AA30</f>
        <v>1289260000000000.3</v>
      </c>
      <c r="AB4">
        <f>$B4*'Time Series Scaling Factors'!AB30</f>
        <v>1263642000000000</v>
      </c>
      <c r="AC4">
        <f>$B4*'Time Series Scaling Factors'!AC30</f>
        <v>1222849000000000.3</v>
      </c>
      <c r="AD4">
        <f>$B4*'Time Series Scaling Factors'!AD30</f>
        <v>1183778000000000</v>
      </c>
      <c r="AE4">
        <f>$B4*'Time Series Scaling Factors'!AE30</f>
        <v>1151181000000000</v>
      </c>
      <c r="AF4">
        <f>$B4*'Time Series Scaling Factors'!AF30</f>
        <v>1138505000000000</v>
      </c>
      <c r="AG4">
        <f>$B4*'Time Series Scaling Factors'!AG30</f>
        <v>1106201000000000</v>
      </c>
    </row>
    <row r="5" spans="1:35" x14ac:dyDescent="0.25">
      <c r="A5" s="31" t="s">
        <v>253</v>
      </c>
      <c r="B5" s="29">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row>
    <row r="6" spans="1:35" x14ac:dyDescent="0.25">
      <c r="A6" s="31" t="s">
        <v>254</v>
      </c>
      <c r="B6" s="29">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5" x14ac:dyDescent="0.25">
      <c r="A7" s="31" t="s">
        <v>255</v>
      </c>
      <c r="B7" s="29">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5" x14ac:dyDescent="0.25">
      <c r="A8" s="31" t="s">
        <v>256</v>
      </c>
      <c r="B8" s="29">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5" x14ac:dyDescent="0.25">
      <c r="A9" s="31" t="s">
        <v>245</v>
      </c>
      <c r="B9" s="29">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row>
    <row r="10" spans="1:35" x14ac:dyDescent="0.25">
      <c r="A10" s="31" t="s">
        <v>246</v>
      </c>
      <c r="B10" s="29">
        <f>'Start Year Data'!C34</f>
        <v>59545742184000</v>
      </c>
      <c r="C10">
        <f>$B10*'Time Series Scaling Factors'!C36</f>
        <v>51930717581332.125</v>
      </c>
      <c r="D10">
        <f>$B10*'Time Series Scaling Factors'!D36</f>
        <v>52577532847002.898</v>
      </c>
      <c r="E10">
        <f>$B10*'Time Series Scaling Factors'!E36</f>
        <v>53681848880859.578</v>
      </c>
      <c r="F10">
        <f>$B10*'Time Series Scaling Factors'!F36</f>
        <v>53259403607051.617</v>
      </c>
      <c r="G10">
        <f>$B10*'Time Series Scaling Factors'!G36</f>
        <v>51955183523830.664</v>
      </c>
      <c r="H10">
        <f>$B10*'Time Series Scaling Factors'!H36</f>
        <v>50060147998880.016</v>
      </c>
      <c r="I10">
        <f>$B10*'Time Series Scaling Factors'!I36</f>
        <v>46162043749350.141</v>
      </c>
      <c r="J10">
        <f>$B10*'Time Series Scaling Factors'!J36</f>
        <v>46438162916558.305</v>
      </c>
      <c r="K10">
        <f>$B10*'Time Series Scaling Factors'!K36</f>
        <v>44812203332945.055</v>
      </c>
      <c r="L10">
        <f>$B10*'Time Series Scaling Factors'!L36</f>
        <v>42905775081235</v>
      </c>
      <c r="M10">
        <f>$B10*'Time Series Scaling Factors'!M36</f>
        <v>43665590874253.789</v>
      </c>
      <c r="N10">
        <f>$B10*'Time Series Scaling Factors'!N36</f>
        <v>43238672534191.023</v>
      </c>
      <c r="O10">
        <f>$B10*'Time Series Scaling Factors'!O36</f>
        <v>42050949878180.25</v>
      </c>
      <c r="P10">
        <f>$B10*'Time Series Scaling Factors'!P36</f>
        <v>42356786515948.508</v>
      </c>
      <c r="Q10">
        <f>$B10*'Time Series Scaling Factors'!Q36</f>
        <v>42458357246927.266</v>
      </c>
      <c r="R10">
        <f>$B10*'Time Series Scaling Factors'!R36</f>
        <v>41905426946460.461</v>
      </c>
      <c r="S10">
        <f>$B10*'Time Series Scaling Factors'!S36</f>
        <v>41119254660840.977</v>
      </c>
      <c r="T10">
        <f>$B10*'Time Series Scaling Factors'!T36</f>
        <v>42358133378439.594</v>
      </c>
      <c r="U10">
        <f>$B10*'Time Series Scaling Factors'!U36</f>
        <v>41827185356611.617</v>
      </c>
      <c r="V10">
        <f>$B10*'Time Series Scaling Factors'!V36</f>
        <v>41943460366162.719</v>
      </c>
      <c r="W10">
        <f>$B10*'Time Series Scaling Factors'!W36</f>
        <v>42265323431921.172</v>
      </c>
      <c r="X10">
        <f>$B10*'Time Series Scaling Factors'!X36</f>
        <v>42248123132952.508</v>
      </c>
      <c r="Y10">
        <f>$B10*'Time Series Scaling Factors'!Y36</f>
        <v>42312883741353.93</v>
      </c>
      <c r="Z10">
        <f>$B10*'Time Series Scaling Factors'!Z36</f>
        <v>42376124495751.641</v>
      </c>
      <c r="AA10">
        <f>$B10*'Time Series Scaling Factors'!AA36</f>
        <v>42428232010658.867</v>
      </c>
      <c r="AB10">
        <f>$B10*'Time Series Scaling Factors'!AB36</f>
        <v>42796555654091.305</v>
      </c>
      <c r="AC10">
        <f>$B10*'Time Series Scaling Factors'!AC36</f>
        <v>43513679613103.813</v>
      </c>
      <c r="AD10">
        <f>$B10*'Time Series Scaling Factors'!AD36</f>
        <v>43675859156181.195</v>
      </c>
      <c r="AE10">
        <f>$B10*'Time Series Scaling Factors'!AE36</f>
        <v>44191522142215.898</v>
      </c>
      <c r="AF10">
        <f>$B10*'Time Series Scaling Factors'!AF36</f>
        <v>45030234421524.141</v>
      </c>
      <c r="AG10">
        <f>$B10*'Time Series Scaling Factors'!AG36</f>
        <v>45634642053530.781</v>
      </c>
    </row>
    <row r="11" spans="1:35" x14ac:dyDescent="0.25">
      <c r="A11" s="31" t="s">
        <v>257</v>
      </c>
      <c r="B11" s="29">
        <f>'Start Year Data'!C35</f>
        <v>320229375000000</v>
      </c>
      <c r="C11">
        <f>$B11*'Time Series Scaling Factors'!C37</f>
        <v>279276747999623.16</v>
      </c>
      <c r="D11">
        <f>$B11*'Time Series Scaling Factors'!D37</f>
        <v>282755237655964.44</v>
      </c>
      <c r="E11">
        <f>$B11*'Time Series Scaling Factors'!E37</f>
        <v>288694107848087.56</v>
      </c>
      <c r="F11">
        <f>$B11*'Time Series Scaling Factors'!F37</f>
        <v>286422251271252.81</v>
      </c>
      <c r="G11">
        <f>$B11*'Time Series Scaling Factors'!G37</f>
        <v>279408322704845.28</v>
      </c>
      <c r="H11">
        <f>$B11*'Time Series Scaling Factors'!H37</f>
        <v>269217064362938.16</v>
      </c>
      <c r="I11">
        <f>$B11*'Time Series Scaling Factors'!I37</f>
        <v>248253558968135.72</v>
      </c>
      <c r="J11">
        <f>$B11*'Time Series Scaling Factors'!J37</f>
        <v>249738492484748.28</v>
      </c>
      <c r="K11">
        <f>$B11*'Time Series Scaling Factors'!K37</f>
        <v>240994290092798.97</v>
      </c>
      <c r="L11">
        <f>$B11*'Time Series Scaling Factors'!L37</f>
        <v>230741763125530.84</v>
      </c>
      <c r="M11">
        <f>$B11*'Time Series Scaling Factors'!M37</f>
        <v>234827955145132.81</v>
      </c>
      <c r="N11">
        <f>$B11*'Time Series Scaling Factors'!N37</f>
        <v>232532042990878.53</v>
      </c>
      <c r="O11">
        <f>$B11*'Time Series Scaling Factors'!O37</f>
        <v>226144622667316.47</v>
      </c>
      <c r="P11">
        <f>$B11*'Time Series Scaling Factors'!P37</f>
        <v>227789372934463.97</v>
      </c>
      <c r="Q11">
        <f>$B11*'Time Series Scaling Factors'!Q37</f>
        <v>228335607316749.66</v>
      </c>
      <c r="R11">
        <f>$B11*'Time Series Scaling Factors'!R37</f>
        <v>225362018978730.31</v>
      </c>
      <c r="S11">
        <f>$B11*'Time Series Scaling Factors'!S37</f>
        <v>221134085117593.66</v>
      </c>
      <c r="T11">
        <f>$B11*'Time Series Scaling Factors'!T37</f>
        <v>227796616188438.31</v>
      </c>
      <c r="U11">
        <f>$B11*'Time Series Scaling Factors'!U37</f>
        <v>224941245729504.91</v>
      </c>
      <c r="V11">
        <f>$B11*'Time Series Scaling Factors'!V37</f>
        <v>225566557838666.47</v>
      </c>
      <c r="W11">
        <f>$B11*'Time Series Scaling Factors'!W37</f>
        <v>227297496182921.59</v>
      </c>
      <c r="X11">
        <f>$B11*'Time Series Scaling Factors'!X37</f>
        <v>227204995178038.16</v>
      </c>
      <c r="Y11">
        <f>$B11*'Time Series Scaling Factors'!Y37</f>
        <v>227553269435648.78</v>
      </c>
      <c r="Z11">
        <f>$B11*'Time Series Scaling Factors'!Z37</f>
        <v>227893370113086.47</v>
      </c>
      <c r="AA11">
        <f>$B11*'Time Series Scaling Factors'!AA37</f>
        <v>228173597654461.03</v>
      </c>
      <c r="AB11">
        <f>$B11*'Time Series Scaling Factors'!AB37</f>
        <v>230154395034895.47</v>
      </c>
      <c r="AC11">
        <f>$B11*'Time Series Scaling Factors'!AC37</f>
        <v>234010995839071.97</v>
      </c>
      <c r="AD11">
        <f>$B11*'Time Series Scaling Factors'!AD37</f>
        <v>234883176650203.25</v>
      </c>
      <c r="AE11">
        <f>$B11*'Time Series Scaling Factors'!AE37</f>
        <v>237656346144308.53</v>
      </c>
      <c r="AF11">
        <f>$B11*'Time Series Scaling Factors'!AF37</f>
        <v>242166833362316.06</v>
      </c>
      <c r="AG11">
        <f>$B11*'Time Series Scaling Factors'!AG37</f>
        <v>245417260196272.34</v>
      </c>
    </row>
    <row r="12" spans="1:35" x14ac:dyDescent="0.25">
      <c r="A12" s="31" t="s">
        <v>258</v>
      </c>
      <c r="B12" s="29">
        <f>'Start Year Data'!C36</f>
        <v>7285809312000</v>
      </c>
      <c r="C12">
        <f>$B12*'Time Series Scaling Factors'!C38</f>
        <v>6354061463601.6191</v>
      </c>
      <c r="D12">
        <f>$B12*'Time Series Scaling Factors'!D38</f>
        <v>6433203523351.3447</v>
      </c>
      <c r="E12">
        <f>$B12*'Time Series Scaling Factors'!E38</f>
        <v>6568323781286.8623</v>
      </c>
      <c r="F12">
        <f>$B12*'Time Series Scaling Factors'!F38</f>
        <v>6516634851116.0088</v>
      </c>
      <c r="G12">
        <f>$B12*'Time Series Scaling Factors'!G38</f>
        <v>6357055030986.0322</v>
      </c>
      <c r="H12">
        <f>$B12*'Time Series Scaling Factors'!H38</f>
        <v>6125185094230.6533</v>
      </c>
      <c r="I12">
        <f>$B12*'Time Series Scaling Factors'!I38</f>
        <v>5648226655244.1807</v>
      </c>
      <c r="J12">
        <f>$B12*'Time Series Scaling Factors'!J38</f>
        <v>5682011633411.8975</v>
      </c>
      <c r="K12">
        <f>$B12*'Time Series Scaling Factors'!K38</f>
        <v>5483064890274.1797</v>
      </c>
      <c r="L12">
        <f>$B12*'Time Series Scaling Factors'!L38</f>
        <v>5249800979211.5137</v>
      </c>
      <c r="M12">
        <f>$B12*'Time Series Scaling Factors'!M38</f>
        <v>5342769389330.1543</v>
      </c>
      <c r="N12">
        <f>$B12*'Time Series Scaling Factors'!N38</f>
        <v>5290533150374.875</v>
      </c>
      <c r="O12">
        <f>$B12*'Time Series Scaling Factors'!O38</f>
        <v>5145207549083.4053</v>
      </c>
      <c r="P12">
        <f>$B12*'Time Series Scaling Factors'!P38</f>
        <v>5182628653291.2803</v>
      </c>
      <c r="Q12">
        <f>$B12*'Time Series Scaling Factors'!Q38</f>
        <v>5195056493644.751</v>
      </c>
      <c r="R12">
        <f>$B12*'Time Series Scaling Factors'!R38</f>
        <v>5127401870757.0293</v>
      </c>
      <c r="S12">
        <f>$B12*'Time Series Scaling Factors'!S38</f>
        <v>5031208572137.9072</v>
      </c>
      <c r="T12">
        <f>$B12*'Time Series Scaling Factors'!T38</f>
        <v>5182793450687.6953</v>
      </c>
      <c r="U12">
        <f>$B12*'Time Series Scaling Factors'!U38</f>
        <v>5117828502737.7861</v>
      </c>
      <c r="V12">
        <f>$B12*'Time Series Scaling Factors'!V38</f>
        <v>5132055507327.3428</v>
      </c>
      <c r="W12">
        <f>$B12*'Time Series Scaling Factors'!W38</f>
        <v>5171437549362.2803</v>
      </c>
      <c r="X12">
        <f>$B12*'Time Series Scaling Factors'!X38</f>
        <v>5169332980776.875</v>
      </c>
      <c r="Y12">
        <f>$B12*'Time Series Scaling Factors'!Y38</f>
        <v>5177256862929.252</v>
      </c>
      <c r="Z12">
        <f>$B12*'Time Series Scaling Factors'!Z38</f>
        <v>5184994781047.1416</v>
      </c>
      <c r="AA12">
        <f>$B12*'Time Series Scaling Factors'!AA38</f>
        <v>5191370474814.8525</v>
      </c>
      <c r="AB12">
        <f>$B12*'Time Series Scaling Factors'!AB38</f>
        <v>5236437271074.7344</v>
      </c>
      <c r="AC12">
        <f>$B12*'Time Series Scaling Factors'!AC38</f>
        <v>5324182057297.8467</v>
      </c>
      <c r="AD12">
        <f>$B12*'Time Series Scaling Factors'!AD38</f>
        <v>5344025780489.9746</v>
      </c>
      <c r="AE12">
        <f>$B12*'Time Series Scaling Factors'!AE38</f>
        <v>5407120504775.9854</v>
      </c>
      <c r="AF12">
        <f>$B12*'Time Series Scaling Factors'!AF38</f>
        <v>5509742413757.9961</v>
      </c>
      <c r="AG12">
        <f>$B12*'Time Series Scaling Factors'!AG38</f>
        <v>5583695623374.7393</v>
      </c>
    </row>
    <row r="13" spans="1:35" x14ac:dyDescent="0.25">
      <c r="A13" s="31" t="s">
        <v>259</v>
      </c>
      <c r="B13" s="29">
        <f>'Start Year Data'!C37</f>
        <v>74398997000000</v>
      </c>
      <c r="C13">
        <f>$B13*'Time Series Scaling Factors'!C39</f>
        <v>64884459573996.672</v>
      </c>
      <c r="D13">
        <f>$B13*'Time Series Scaling Factors'!D39</f>
        <v>65692618230605.445</v>
      </c>
      <c r="E13">
        <f>$B13*'Time Series Scaling Factors'!E39</f>
        <v>67072397913862.656</v>
      </c>
      <c r="F13">
        <f>$B13*'Time Series Scaling Factors'!F39</f>
        <v>66544576721180.508</v>
      </c>
      <c r="G13">
        <f>$B13*'Time Series Scaling Factors'!G39</f>
        <v>64915028368939.656</v>
      </c>
      <c r="H13">
        <f>$B13*'Time Series Scaling Factors'!H39</f>
        <v>62547289935181.75</v>
      </c>
      <c r="I13">
        <f>$B13*'Time Series Scaling Factors'!I39</f>
        <v>57676831767571.766</v>
      </c>
      <c r="J13">
        <f>$B13*'Time Series Scaling Factors'!J39</f>
        <v>58021826864438.375</v>
      </c>
      <c r="K13">
        <f>$B13*'Time Series Scaling Factors'!K39</f>
        <v>55990283419911.992</v>
      </c>
      <c r="L13">
        <f>$B13*'Time Series Scaling Factors'!L39</f>
        <v>53608310426084.68</v>
      </c>
      <c r="M13">
        <f>$B13*'Time Series Scaling Factors'!M39</f>
        <v>54557656774488.195</v>
      </c>
      <c r="N13">
        <f>$B13*'Time Series Scaling Factors'!N39</f>
        <v>54024246741518.461</v>
      </c>
      <c r="O13">
        <f>$B13*'Time Series Scaling Factors'!O39</f>
        <v>52540255257319.258</v>
      </c>
      <c r="P13">
        <f>$B13*'Time Series Scaling Factors'!P39</f>
        <v>52922380632891.859</v>
      </c>
      <c r="Q13">
        <f>$B13*'Time Series Scaling Factors'!Q39</f>
        <v>53049287448261.219</v>
      </c>
      <c r="R13">
        <f>$B13*'Time Series Scaling Factors'!R39</f>
        <v>52358432682549.813</v>
      </c>
      <c r="S13">
        <f>$B13*'Time Series Scaling Factors'!S39</f>
        <v>51376155405048.633</v>
      </c>
      <c r="T13">
        <f>$B13*'Time Series Scaling Factors'!T39</f>
        <v>52924063460492.266</v>
      </c>
      <c r="U13">
        <f>$B13*'Time Series Scaling Factors'!U39</f>
        <v>52260674293873.563</v>
      </c>
      <c r="V13">
        <f>$B13*'Time Series Scaling Factors'!V39</f>
        <v>52405953263779.359</v>
      </c>
      <c r="W13">
        <f>$B13*'Time Series Scaling Factors'!W39</f>
        <v>52808102743918.148</v>
      </c>
      <c r="X13">
        <f>$B13*'Time Series Scaling Factors'!X39</f>
        <v>52786611954746.109</v>
      </c>
      <c r="Y13">
        <f>$B13*'Time Series Scaling Factors'!Y39</f>
        <v>52867526628633.07</v>
      </c>
      <c r="Z13">
        <f>$B13*'Time Series Scaling Factors'!Z39</f>
        <v>52946542331925.078</v>
      </c>
      <c r="AA13">
        <f>$B13*'Time Series Scaling Factors'!AA39</f>
        <v>53011647689639.5</v>
      </c>
      <c r="AB13">
        <f>$B13*'Time Series Scaling Factors'!AB39</f>
        <v>53471847002599.313</v>
      </c>
      <c r="AC13">
        <f>$B13*'Time Series Scaling Factors'!AC39</f>
        <v>54367852347705.852</v>
      </c>
      <c r="AD13">
        <f>$B13*'Time Series Scaling Factors'!AD39</f>
        <v>54570486405093.039</v>
      </c>
      <c r="AE13">
        <f>$B13*'Time Series Scaling Factors'!AE39</f>
        <v>55214777794265.039</v>
      </c>
      <c r="AF13">
        <f>$B13*'Time Series Scaling Factors'!AF39</f>
        <v>56262700786967.008</v>
      </c>
      <c r="AG13">
        <f>$B13*'Time Series Scaling Factors'!AG39</f>
        <v>57017873532341.266</v>
      </c>
    </row>
    <row r="14" spans="1:35" x14ac:dyDescent="0.25">
      <c r="A14" s="31" t="s">
        <v>248</v>
      </c>
      <c r="B14" s="29">
        <f>'Start Year Data'!C38</f>
        <v>338510340000000</v>
      </c>
      <c r="C14">
        <f>$B14*'Time Series Scaling Factors'!C40</f>
        <v>295219846459890.69</v>
      </c>
      <c r="D14">
        <f>$B14*'Time Series Scaling Factors'!D40</f>
        <v>298896912988389.44</v>
      </c>
      <c r="E14">
        <f>$B14*'Time Series Scaling Factors'!E40</f>
        <v>305174816031954.56</v>
      </c>
      <c r="F14">
        <f>$B14*'Time Series Scaling Factors'!F40</f>
        <v>302773265761135.19</v>
      </c>
      <c r="G14">
        <f>$B14*'Time Series Scaling Factors'!G40</f>
        <v>295358932382911.13</v>
      </c>
      <c r="H14">
        <f>$B14*'Time Series Scaling Factors'!H40</f>
        <v>284585884699990.69</v>
      </c>
      <c r="I14">
        <f>$B14*'Time Series Scaling Factors'!I40</f>
        <v>262425633664974.28</v>
      </c>
      <c r="J14">
        <f>$B14*'Time Series Scaling Factors'!J40</f>
        <v>263995337723466.47</v>
      </c>
      <c r="K14">
        <f>$B14*'Time Series Scaling Factors'!K40</f>
        <v>254751954212108.13</v>
      </c>
      <c r="L14">
        <f>$B14*'Time Series Scaling Factors'!L40</f>
        <v>243914140255942.81</v>
      </c>
      <c r="M14">
        <f>$B14*'Time Series Scaling Factors'!M40</f>
        <v>248233601110715.25</v>
      </c>
      <c r="N14">
        <f>$B14*'Time Series Scaling Factors'!N40</f>
        <v>245806621999424.34</v>
      </c>
      <c r="O14">
        <f>$B14*'Time Series Scaling Factors'!O40</f>
        <v>239054562400107.75</v>
      </c>
      <c r="P14">
        <f>$B14*'Time Series Scaling Factors'!P40</f>
        <v>240793206683278.81</v>
      </c>
      <c r="Q14">
        <f>$B14*'Time Series Scaling Factors'!Q40</f>
        <v>241370624000060.63</v>
      </c>
      <c r="R14">
        <f>$B14*'Time Series Scaling Factors'!R40</f>
        <v>238227282139798.88</v>
      </c>
      <c r="S14">
        <f>$B14*'Time Series Scaling Factors'!S40</f>
        <v>233757987813408.97</v>
      </c>
      <c r="T14">
        <f>$B14*'Time Series Scaling Factors'!T40</f>
        <v>240800863433586.5</v>
      </c>
      <c r="U14">
        <f>$B14*'Time Series Scaling Factors'!U40</f>
        <v>237782488167796.13</v>
      </c>
      <c r="V14">
        <f>$B14*'Time Series Scaling Factors'!V40</f>
        <v>238443497529221.53</v>
      </c>
      <c r="W14">
        <f>$B14*'Time Series Scaling Factors'!W40</f>
        <v>240273250116512.53</v>
      </c>
      <c r="X14">
        <f>$B14*'Time Series Scaling Factors'!X40</f>
        <v>240175468497904.22</v>
      </c>
      <c r="Y14">
        <f>$B14*'Time Series Scaling Factors'!Y40</f>
        <v>240543624721414.38</v>
      </c>
      <c r="Z14">
        <f>$B14*'Time Series Scaling Factors'!Z40</f>
        <v>240903140758797.47</v>
      </c>
      <c r="AA14">
        <f>$B14*'Time Series Scaling Factors'!AA40</f>
        <v>241199365676664.75</v>
      </c>
      <c r="AB14">
        <f>$B14*'Time Series Scaling Factors'!AB40</f>
        <v>243293241026863.25</v>
      </c>
      <c r="AC14">
        <f>$B14*'Time Series Scaling Factors'!AC40</f>
        <v>247370003970506.56</v>
      </c>
      <c r="AD14">
        <f>$B14*'Time Series Scaling Factors'!AD40</f>
        <v>248291975051134.41</v>
      </c>
      <c r="AE14">
        <f>$B14*'Time Series Scaling Factors'!AE40</f>
        <v>251223456737744.84</v>
      </c>
      <c r="AF14">
        <f>$B14*'Time Series Scaling Factors'!AF40</f>
        <v>255991434571550.31</v>
      </c>
      <c r="AG14">
        <f>$B14*'Time Series Scaling Factors'!AG40</f>
        <v>259427418833480.28</v>
      </c>
    </row>
    <row r="15" spans="1:35" x14ac:dyDescent="0.25">
      <c r="A15" s="31" t="s">
        <v>260</v>
      </c>
      <c r="B15" s="29">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5" x14ac:dyDescent="0.25">
      <c r="A16" s="31" t="s">
        <v>261</v>
      </c>
      <c r="B16" s="29">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x14ac:dyDescent="0.25">
      <c r="A17" s="31" t="s">
        <v>262</v>
      </c>
      <c r="B17" s="29">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row>
    <row r="18" spans="1:33" x14ac:dyDescent="0.25">
      <c r="A18" s="31" t="s">
        <v>249</v>
      </c>
      <c r="B18" s="29">
        <f>'Start Year Data'!C42</f>
        <v>1.658307810686E+16</v>
      </c>
      <c r="C18">
        <f>$B18*'Time Series Scaling Factors'!C44</f>
        <v>1.5489148425526474E+16</v>
      </c>
      <c r="D18">
        <f>$B18*'Time Series Scaling Factors'!D44</f>
        <v>1.1554095648334026E+16</v>
      </c>
      <c r="E18">
        <f>$B18*'Time Series Scaling Factors'!E44</f>
        <v>9894737186439864</v>
      </c>
      <c r="F18">
        <f>$B18*'Time Series Scaling Factors'!F44</f>
        <v>1.0350980101971282E+16</v>
      </c>
      <c r="G18">
        <f>$B18*'Time Series Scaling Factors'!G44</f>
        <v>1.0015654275164968E+16</v>
      </c>
      <c r="H18">
        <f>$B18*'Time Series Scaling Factors'!H44</f>
        <v>8928485556206779</v>
      </c>
      <c r="I18">
        <f>$B18*'Time Series Scaling Factors'!I44</f>
        <v>9358028905832490</v>
      </c>
      <c r="J18">
        <f>$B18*'Time Series Scaling Factors'!J44</f>
        <v>8809876126876698</v>
      </c>
      <c r="K18">
        <f>$B18*'Time Series Scaling Factors'!K44</f>
        <v>8250397163749319</v>
      </c>
      <c r="L18">
        <f>$B18*'Time Series Scaling Factors'!L44</f>
        <v>7814174925546612</v>
      </c>
      <c r="M18">
        <f>$B18*'Time Series Scaling Factors'!M44</f>
        <v>6031514971201409</v>
      </c>
      <c r="N18">
        <f>$B18*'Time Series Scaling Factors'!N44</f>
        <v>5878854508599593</v>
      </c>
      <c r="O18">
        <f>$B18*'Time Series Scaling Factors'!O44</f>
        <v>5587738745870524</v>
      </c>
      <c r="P18">
        <f>$B18*'Time Series Scaling Factors'!P44</f>
        <v>5013854232293402</v>
      </c>
      <c r="Q18">
        <f>$B18*'Time Series Scaling Factors'!Q44</f>
        <v>5368192401191621</v>
      </c>
      <c r="R18">
        <f>$B18*'Time Series Scaling Factors'!R44</f>
        <v>5371929423750023</v>
      </c>
      <c r="S18">
        <f>$B18*'Time Series Scaling Factors'!S44</f>
        <v>5208338223459555</v>
      </c>
      <c r="T18">
        <f>$B18*'Time Series Scaling Factors'!T44</f>
        <v>5710710877234701</v>
      </c>
      <c r="U18">
        <f>$B18*'Time Series Scaling Factors'!U44</f>
        <v>5591596214392730</v>
      </c>
      <c r="V18">
        <f>$B18*'Time Series Scaling Factors'!V44</f>
        <v>5443783435360684</v>
      </c>
      <c r="W18">
        <f>$B18*'Time Series Scaling Factors'!W44</f>
        <v>5578435627533465</v>
      </c>
      <c r="X18">
        <f>$B18*'Time Series Scaling Factors'!X44</f>
        <v>6165033052706152</v>
      </c>
      <c r="Y18">
        <f>$B18*'Time Series Scaling Factors'!Y44</f>
        <v>6055072283113342</v>
      </c>
      <c r="Z18">
        <f>$B18*'Time Series Scaling Factors'!Z44</f>
        <v>6312467439551025</v>
      </c>
      <c r="AA18">
        <f>$B18*'Time Series Scaling Factors'!AA44</f>
        <v>6369833826913598</v>
      </c>
      <c r="AB18">
        <f>$B18*'Time Series Scaling Factors'!AB44</f>
        <v>6252991648981642</v>
      </c>
      <c r="AC18">
        <f>$B18*'Time Series Scaling Factors'!AC44</f>
        <v>6327696925664671</v>
      </c>
      <c r="AD18">
        <f>$B18*'Time Series Scaling Factors'!AD44</f>
        <v>6356207444601388</v>
      </c>
      <c r="AE18">
        <f>$B18*'Time Series Scaling Factors'!AE44</f>
        <v>6216733150302478</v>
      </c>
      <c r="AF18">
        <f>$B18*'Time Series Scaling Factors'!AF44</f>
        <v>6428446243760132</v>
      </c>
      <c r="AG18">
        <f>$B18*'Time Series Scaling Factors'!AG44</f>
        <v>6255092525040572</v>
      </c>
    </row>
    <row r="19" spans="1:33" x14ac:dyDescent="0.25">
      <c r="A19" s="31" t="s">
        <v>263</v>
      </c>
      <c r="B19" s="29">
        <f>'Start Year Data'!C43</f>
        <v>433897305000000</v>
      </c>
      <c r="C19">
        <f>$B19*'Time Series Scaling Factors'!C45</f>
        <v>378408221626141.06</v>
      </c>
      <c r="D19">
        <f>$B19*'Time Series Scaling Factors'!D45</f>
        <v>383121428487182</v>
      </c>
      <c r="E19">
        <f>$B19*'Time Series Scaling Factors'!E45</f>
        <v>391168347265657.75</v>
      </c>
      <c r="F19">
        <f>$B19*'Time Series Scaling Factors'!F45</f>
        <v>388090077366042.44</v>
      </c>
      <c r="G19">
        <f>$B19*'Time Series Scaling Factors'!G45</f>
        <v>378586499805655.5</v>
      </c>
      <c r="H19">
        <f>$B19*'Time Series Scaling Factors'!H45</f>
        <v>364777774328449.44</v>
      </c>
      <c r="I19">
        <f>$B19*'Time Series Scaling Factors'!I45</f>
        <v>336373108160151.38</v>
      </c>
      <c r="J19">
        <f>$B19*'Time Series Scaling Factors'!J45</f>
        <v>338385130483095.25</v>
      </c>
      <c r="K19">
        <f>$B19*'Time Series Scaling Factors'!K45</f>
        <v>326537104822609.31</v>
      </c>
      <c r="L19">
        <f>$B19*'Time Series Scaling Factors'!L45</f>
        <v>312645362940599.13</v>
      </c>
      <c r="M19">
        <f>$B19*'Time Series Scaling Factors'!M45</f>
        <v>318181980888336.69</v>
      </c>
      <c r="N19">
        <f>$B19*'Time Series Scaling Factors'!N45</f>
        <v>315071116695294.88</v>
      </c>
      <c r="O19">
        <f>$B19*'Time Series Scaling Factors'!O45</f>
        <v>306416431395747.25</v>
      </c>
      <c r="P19">
        <f>$B19*'Time Series Scaling Factors'!P45</f>
        <v>308644998679161.94</v>
      </c>
      <c r="Q19">
        <f>$B19*'Time Series Scaling Factors'!Q45</f>
        <v>309385123242600.56</v>
      </c>
      <c r="R19">
        <f>$B19*'Time Series Scaling Factors'!R45</f>
        <v>305356036385575</v>
      </c>
      <c r="S19">
        <f>$B19*'Time Series Scaling Factors'!S45</f>
        <v>299627364217178.69</v>
      </c>
      <c r="T19">
        <f>$B19*'Time Series Scaling Factors'!T45</f>
        <v>308654812982983.69</v>
      </c>
      <c r="U19">
        <f>$B19*'Time Series Scaling Factors'!U45</f>
        <v>304785906369067.31</v>
      </c>
      <c r="V19">
        <f>$B19*'Time Series Scaling Factors'!V45</f>
        <v>305633177919183.75</v>
      </c>
      <c r="W19">
        <f>$B19*'Time Series Scaling Factors'!W45</f>
        <v>307978526414128.81</v>
      </c>
      <c r="X19">
        <f>$B19*'Time Series Scaling Factors'!X45</f>
        <v>307853191451561.13</v>
      </c>
      <c r="Y19">
        <f>$B19*'Time Series Scaling Factors'!Y45</f>
        <v>308325088390366.69</v>
      </c>
      <c r="Z19">
        <f>$B19*'Time Series Scaling Factors'!Z45</f>
        <v>308785910472566</v>
      </c>
      <c r="AA19">
        <f>$B19*'Time Series Scaling Factors'!AA45</f>
        <v>309165606979137.88</v>
      </c>
      <c r="AB19">
        <f>$B19*'Time Series Scaling Factors'!AB45</f>
        <v>311849503936191.13</v>
      </c>
      <c r="AC19">
        <f>$B19*'Time Series Scaling Factors'!AC45</f>
        <v>317075035464624.5</v>
      </c>
      <c r="AD19">
        <f>$B19*'Time Series Scaling Factors'!AD45</f>
        <v>318256803700041.94</v>
      </c>
      <c r="AE19">
        <f>$B19*'Time Series Scaling Factors'!AE45</f>
        <v>322014331471504.19</v>
      </c>
      <c r="AF19">
        <f>$B19*'Time Series Scaling Factors'!AF45</f>
        <v>328125851528433.44</v>
      </c>
      <c r="AG19">
        <f>$B19*'Time Series Scaling Factors'!AG45</f>
        <v>332530042878316.06</v>
      </c>
    </row>
    <row r="20" spans="1:33" x14ac:dyDescent="0.25">
      <c r="A20" s="31" t="s">
        <v>250</v>
      </c>
      <c r="B20" s="29">
        <f>'Start Year Data'!C44</f>
        <v>222079680900000</v>
      </c>
      <c r="C20">
        <f>$B20*'Time Series Scaling Factors'!C46</f>
        <v>193678956149934.78</v>
      </c>
      <c r="D20">
        <f>$B20*'Time Series Scaling Factors'!D46</f>
        <v>196091295345532.41</v>
      </c>
      <c r="E20">
        <f>$B20*'Time Series Scaling Factors'!E46</f>
        <v>200209913124345.53</v>
      </c>
      <c r="F20">
        <f>$B20*'Time Series Scaling Factors'!F46</f>
        <v>198634376265386.16</v>
      </c>
      <c r="G20">
        <f>$B20*'Time Series Scaling Factors'!G46</f>
        <v>193770203458368.75</v>
      </c>
      <c r="H20">
        <f>$B20*'Time Series Scaling Factors'!H46</f>
        <v>186702546406169.22</v>
      </c>
      <c r="I20">
        <f>$B20*'Time Series Scaling Factors'!I46</f>
        <v>172164315525185.41</v>
      </c>
      <c r="J20">
        <f>$B20*'Time Series Scaling Factors'!J46</f>
        <v>173194119744511.09</v>
      </c>
      <c r="K20">
        <f>$B20*'Time Series Scaling Factors'!K46</f>
        <v>167129998747088.16</v>
      </c>
      <c r="L20">
        <f>$B20*'Time Series Scaling Factors'!L46</f>
        <v>160019851786617.88</v>
      </c>
      <c r="M20">
        <f>$B20*'Time Series Scaling Factors'!M46</f>
        <v>162853633727482.38</v>
      </c>
      <c r="N20">
        <f>$B20*'Time Series Scaling Factors'!N46</f>
        <v>161261414279809.25</v>
      </c>
      <c r="O20">
        <f>$B20*'Time Series Scaling Factors'!O46</f>
        <v>156831726131334.91</v>
      </c>
      <c r="P20">
        <f>$B20*'Time Series Scaling Factors'!P46</f>
        <v>157972363571258.44</v>
      </c>
      <c r="Q20">
        <f>$B20*'Time Series Scaling Factors'!Q46</f>
        <v>158351178154756.94</v>
      </c>
      <c r="R20">
        <f>$B20*'Time Series Scaling Factors'!R46</f>
        <v>156288988984149.81</v>
      </c>
      <c r="S20">
        <f>$B20*'Time Series Scaling Factors'!S46</f>
        <v>153356908806472.34</v>
      </c>
      <c r="T20">
        <f>$B20*'Time Series Scaling Factors'!T46</f>
        <v>157977386781672.22</v>
      </c>
      <c r="U20">
        <f>$B20*'Time Series Scaling Factors'!U46</f>
        <v>155997181935158</v>
      </c>
      <c r="V20">
        <f>$B20*'Time Series Scaling Factors'!V46</f>
        <v>156430837072715.28</v>
      </c>
      <c r="W20">
        <f>$B20*'Time Series Scaling Factors'!W46</f>
        <v>157631246108112.97</v>
      </c>
      <c r="X20">
        <f>$B20*'Time Series Scaling Factors'!X46</f>
        <v>157567096485213.94</v>
      </c>
      <c r="Y20">
        <f>$B20*'Time Series Scaling Factors'!Y46</f>
        <v>157808625345568.66</v>
      </c>
      <c r="Z20">
        <f>$B20*'Time Series Scaling Factors'!Z46</f>
        <v>158044485812520.63</v>
      </c>
      <c r="AA20">
        <f>$B20*'Time Series Scaling Factors'!AA46</f>
        <v>158238824145685.22</v>
      </c>
      <c r="AB20">
        <f>$B20*'Time Series Scaling Factors'!AB46</f>
        <v>159612510898108.97</v>
      </c>
      <c r="AC20">
        <f>$B20*'Time Series Scaling Factors'!AC46</f>
        <v>162287070894206.16</v>
      </c>
      <c r="AD20">
        <f>$B20*'Time Series Scaling Factors'!AD46</f>
        <v>162891929946325.09</v>
      </c>
      <c r="AE20">
        <f>$B20*'Time Series Scaling Factors'!AE46</f>
        <v>164815128267317.72</v>
      </c>
      <c r="AF20">
        <f>$B20*'Time Series Scaling Factors'!AF46</f>
        <v>167943159735632.06</v>
      </c>
      <c r="AG20">
        <f>$B20*'Time Series Scaling Factors'!AG46</f>
        <v>170197336929944.16</v>
      </c>
    </row>
    <row r="21" spans="1:33" x14ac:dyDescent="0.25">
      <c r="A21" s="31" t="s">
        <v>264</v>
      </c>
      <c r="B21" s="29">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x14ac:dyDescent="0.25">
      <c r="A22" s="31" t="s">
        <v>265</v>
      </c>
      <c r="B22" s="29">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row r="23" spans="1:33" x14ac:dyDescent="0.25">
      <c r="A23" s="2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tabSelected="1" workbookViewId="0"/>
  </sheetViews>
  <sheetFormatPr defaultRowHeight="15" x14ac:dyDescent="0.25"/>
  <cols>
    <col min="1" max="1" width="36.28515625" customWidth="1"/>
    <col min="2" max="2" width="13" style="29" customWidth="1"/>
    <col min="3" max="33" width="13" customWidth="1"/>
    <col min="34" max="34" width="16.28515625" customWidth="1"/>
    <col min="35" max="35" width="13" customWidth="1"/>
  </cols>
  <sheetData>
    <row r="1" spans="1:35" x14ac:dyDescent="0.25">
      <c r="A1" s="30" t="s">
        <v>630</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251</v>
      </c>
      <c r="B2" s="29">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5" x14ac:dyDescent="0.25">
      <c r="A3" s="31" t="s">
        <v>252</v>
      </c>
      <c r="B3" s="29">
        <f>'Start Year Data'!D27</f>
        <v>1888127795000000</v>
      </c>
      <c r="C3">
        <f>$B3*'Time Series Scaling Factors'!C54</f>
        <v>1652583388428315</v>
      </c>
      <c r="D3">
        <f>$B3*'Time Series Scaling Factors'!D54</f>
        <v>1756753854277091.5</v>
      </c>
      <c r="E3">
        <f>$B3*'Time Series Scaling Factors'!E54</f>
        <v>2163871748624480.8</v>
      </c>
      <c r="F3">
        <f>$B3*'Time Series Scaling Factors'!F54</f>
        <v>2176456918490581.5</v>
      </c>
      <c r="G3">
        <f>$B3*'Time Series Scaling Factors'!G54</f>
        <v>2189519495089775.5</v>
      </c>
      <c r="H3">
        <f>$B3*'Time Series Scaling Factors'!H54</f>
        <v>2204163135115152.5</v>
      </c>
      <c r="I3">
        <f>$B3*'Time Series Scaling Factors'!I54</f>
        <v>2216103053758248.8</v>
      </c>
      <c r="J3">
        <f>$B3*'Time Series Scaling Factors'!J54</f>
        <v>2214105545984458.3</v>
      </c>
      <c r="K3">
        <f>$B3*'Time Series Scaling Factors'!K54</f>
        <v>2180398097126304</v>
      </c>
      <c r="L3">
        <f>$B3*'Time Series Scaling Factors'!L54</f>
        <v>2138901713873163.8</v>
      </c>
      <c r="M3">
        <f>$B3*'Time Series Scaling Factors'!M54</f>
        <v>2107574173206850</v>
      </c>
      <c r="N3">
        <f>$B3*'Time Series Scaling Factors'!N54</f>
        <v>2105746093361554</v>
      </c>
      <c r="O3">
        <f>$B3*'Time Series Scaling Factors'!O54</f>
        <v>2106452306970044.3</v>
      </c>
      <c r="P3">
        <f>$B3*'Time Series Scaling Factors'!P54</f>
        <v>2104696273580322.5</v>
      </c>
      <c r="Q3">
        <f>$B3*'Time Series Scaling Factors'!Q54</f>
        <v>2104236284671653.8</v>
      </c>
      <c r="R3">
        <f>$B3*'Time Series Scaling Factors'!R54</f>
        <v>2143397096013307.3</v>
      </c>
      <c r="S3">
        <f>$B3*'Time Series Scaling Factors'!S54</f>
        <v>2138096535353170</v>
      </c>
      <c r="T3">
        <f>$B3*'Time Series Scaling Factors'!T54</f>
        <v>2137684049602022.5</v>
      </c>
      <c r="U3">
        <f>$B3*'Time Series Scaling Factors'!U54</f>
        <v>2137305607780432.3</v>
      </c>
      <c r="V3">
        <f>$B3*'Time Series Scaling Factors'!V54</f>
        <v>2136956459572647.3</v>
      </c>
      <c r="W3">
        <f>$B3*'Time Series Scaling Factors'!W54</f>
        <v>2136636604978667.3</v>
      </c>
      <c r="X3">
        <f>$B3*'Time Series Scaling Factors'!X54</f>
        <v>2136345252279200.5</v>
      </c>
      <c r="Y3">
        <f>$B3*'Time Series Scaling Factors'!Y54</f>
        <v>2136080818035663</v>
      </c>
      <c r="Z3">
        <f>$B3*'Time Series Scaling Factors'!Z54</f>
        <v>2135841718809469.8</v>
      </c>
      <c r="AA3">
        <f>$B3*'Time Series Scaling Factors'!AA54</f>
        <v>2142321941214731</v>
      </c>
      <c r="AB3">
        <f>$B3*'Time Series Scaling Factors'!AB54</f>
        <v>2142197641285882.8</v>
      </c>
      <c r="AC3">
        <f>$B3*'Time Series Scaling Factors'!AC54</f>
        <v>2142094717777918.5</v>
      </c>
      <c r="AD3">
        <f>$B3*'Time Series Scaling Factors'!AD54</f>
        <v>2142014754129423.8</v>
      </c>
      <c r="AE3">
        <f>$B3*'Time Series Scaling Factors'!AE54</f>
        <v>2134988245412662.3</v>
      </c>
      <c r="AF3">
        <f>$B3*'Time Series Scaling Factors'!AF54</f>
        <v>2141915789217920.3</v>
      </c>
      <c r="AG3">
        <f>$B3*'Time Series Scaling Factors'!AG54</f>
        <v>2141896787954911.3</v>
      </c>
    </row>
    <row r="4" spans="1:35" x14ac:dyDescent="0.25">
      <c r="A4" s="31" t="s">
        <v>242</v>
      </c>
      <c r="B4" s="29">
        <f>'Start Year Data'!D28</f>
        <v>4483330999999999.5</v>
      </c>
      <c r="C4">
        <f>$B4*'Time Series Scaling Factors'!C55</f>
        <v>5390441000000000</v>
      </c>
      <c r="D4">
        <f>$B4*'Time Series Scaling Factors'!D55</f>
        <v>6295250000000000</v>
      </c>
      <c r="E4">
        <f>$B4*'Time Series Scaling Factors'!E55</f>
        <v>6659064000000000</v>
      </c>
      <c r="F4">
        <f>$B4*'Time Series Scaling Factors'!F55</f>
        <v>6864997000000000</v>
      </c>
      <c r="G4">
        <f>$B4*'Time Series Scaling Factors'!G55</f>
        <v>7378416000000000</v>
      </c>
      <c r="H4">
        <f>$B4*'Time Series Scaling Factors'!H55</f>
        <v>8329083000000000</v>
      </c>
      <c r="I4">
        <f>$B4*'Time Series Scaling Factors'!I55</f>
        <v>9202187999999998</v>
      </c>
      <c r="J4">
        <f>$B4*'Time Series Scaling Factors'!J55</f>
        <v>9561375000000000</v>
      </c>
      <c r="K4">
        <f>$B4*'Time Series Scaling Factors'!K55</f>
        <v>9921309000000000</v>
      </c>
      <c r="L4">
        <f>$B4*'Time Series Scaling Factors'!L55</f>
        <v>1.0159161E+16</v>
      </c>
      <c r="M4">
        <f>$B4*'Time Series Scaling Factors'!M55</f>
        <v>1.0409156E+16</v>
      </c>
      <c r="N4">
        <f>$B4*'Time Series Scaling Factors'!N55</f>
        <v>1.0643183E+16</v>
      </c>
      <c r="O4">
        <f>$B4*'Time Series Scaling Factors'!O55</f>
        <v>1.0902959E+16</v>
      </c>
      <c r="P4">
        <f>$B4*'Time Series Scaling Factors'!P55</f>
        <v>1.1031044E+16</v>
      </c>
      <c r="Q4">
        <f>$B4*'Time Series Scaling Factors'!Q55</f>
        <v>1.116286E+16</v>
      </c>
      <c r="R4">
        <f>$B4*'Time Series Scaling Factors'!R55</f>
        <v>1.1386827E+16</v>
      </c>
      <c r="S4">
        <f>$B4*'Time Series Scaling Factors'!S55</f>
        <v>1.1532693999999998E+16</v>
      </c>
      <c r="T4">
        <f>$B4*'Time Series Scaling Factors'!T55</f>
        <v>1.1532209999999998E+16</v>
      </c>
      <c r="U4">
        <f>$B4*'Time Series Scaling Factors'!U55</f>
        <v>1.1555552E+16</v>
      </c>
      <c r="V4">
        <f>$B4*'Time Series Scaling Factors'!V55</f>
        <v>1.1577883999999998E+16</v>
      </c>
      <c r="W4">
        <f>$B4*'Time Series Scaling Factors'!W55</f>
        <v>1.1721876E+16</v>
      </c>
      <c r="X4">
        <f>$B4*'Time Series Scaling Factors'!X55</f>
        <v>1.1812589E+16</v>
      </c>
      <c r="Y4">
        <f>$B4*'Time Series Scaling Factors'!Y55</f>
        <v>1.1835786E+16</v>
      </c>
      <c r="Z4">
        <f>$B4*'Time Series Scaling Factors'!Z55</f>
        <v>1.1857625E+16</v>
      </c>
      <c r="AA4">
        <f>$B4*'Time Series Scaling Factors'!AA55</f>
        <v>1.1900508999999998E+16</v>
      </c>
      <c r="AB4">
        <f>$B4*'Time Series Scaling Factors'!AB55</f>
        <v>1.1898771999999998E+16</v>
      </c>
      <c r="AC4">
        <f>$B4*'Time Series Scaling Factors'!AC55</f>
        <v>1.1921367E+16</v>
      </c>
      <c r="AD4">
        <f>$B4*'Time Series Scaling Factors'!AD55</f>
        <v>1.1949547E+16</v>
      </c>
      <c r="AE4">
        <f>$B4*'Time Series Scaling Factors'!AE55</f>
        <v>1.2009178E+16</v>
      </c>
      <c r="AF4">
        <f>$B4*'Time Series Scaling Factors'!AF55</f>
        <v>1.2025288E+16</v>
      </c>
      <c r="AG4">
        <f>$B4*'Time Series Scaling Factors'!AG55</f>
        <v>1.2043931E+16</v>
      </c>
    </row>
    <row r="5" spans="1:35" x14ac:dyDescent="0.25">
      <c r="A5" s="31" t="s">
        <v>253</v>
      </c>
      <c r="B5" s="29">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5" x14ac:dyDescent="0.25">
      <c r="A6" s="31" t="s">
        <v>254</v>
      </c>
      <c r="B6" s="29">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5" x14ac:dyDescent="0.25">
      <c r="A7" s="31" t="s">
        <v>255</v>
      </c>
      <c r="B7" s="29">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5" x14ac:dyDescent="0.25">
      <c r="A8" s="31" t="s">
        <v>256</v>
      </c>
      <c r="B8" s="29">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5" x14ac:dyDescent="0.25">
      <c r="A9" s="31" t="s">
        <v>245</v>
      </c>
      <c r="B9" s="29">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row>
    <row r="10" spans="1:35" x14ac:dyDescent="0.25">
      <c r="A10" s="31" t="s">
        <v>246</v>
      </c>
      <c r="B10" s="29">
        <f>'Start Year Data'!D34</f>
        <v>1381937220783000</v>
      </c>
      <c r="C10">
        <f>$B10*'Time Series Scaling Factors'!C61</f>
        <v>1628431536724950</v>
      </c>
      <c r="D10">
        <f>$B10*'Time Series Scaling Factors'!D61</f>
        <v>1639645502387598.5</v>
      </c>
      <c r="E10">
        <f>$B10*'Time Series Scaling Factors'!E61</f>
        <v>1753305782291315.3</v>
      </c>
      <c r="F10">
        <f>$B10*'Time Series Scaling Factors'!F61</f>
        <v>1876660232130531.3</v>
      </c>
      <c r="G10">
        <f>$B10*'Time Series Scaling Factors'!G61</f>
        <v>1950866648059457.3</v>
      </c>
      <c r="H10">
        <f>$B10*'Time Series Scaling Factors'!H61</f>
        <v>1921347440074241.3</v>
      </c>
      <c r="I10">
        <f>$B10*'Time Series Scaling Factors'!I61</f>
        <v>1993757244773305.3</v>
      </c>
      <c r="J10">
        <f>$B10*'Time Series Scaling Factors'!J61</f>
        <v>2010440737198517</v>
      </c>
      <c r="K10">
        <f>$B10*'Time Series Scaling Factors'!K61</f>
        <v>2001942790907773.5</v>
      </c>
      <c r="L10">
        <f>$B10*'Time Series Scaling Factors'!L61</f>
        <v>1992514430058885</v>
      </c>
      <c r="M10">
        <f>$B10*'Time Series Scaling Factors'!M61</f>
        <v>1888577036078542.3</v>
      </c>
      <c r="N10">
        <f>$B10*'Time Series Scaling Factors'!N61</f>
        <v>1916683285052305</v>
      </c>
      <c r="O10">
        <f>$B10*'Time Series Scaling Factors'!O61</f>
        <v>1918655750674771.5</v>
      </c>
      <c r="P10">
        <f>$B10*'Time Series Scaling Factors'!P61</f>
        <v>1917107321714756</v>
      </c>
      <c r="Q10">
        <f>$B10*'Time Series Scaling Factors'!Q61</f>
        <v>1919167011115955</v>
      </c>
      <c r="R10">
        <f>$B10*'Time Series Scaling Factors'!R61</f>
        <v>1937136433614903</v>
      </c>
      <c r="S10">
        <f>$B10*'Time Series Scaling Factors'!S61</f>
        <v>1919436378667921.5</v>
      </c>
      <c r="T10">
        <f>$B10*'Time Series Scaling Factors'!T61</f>
        <v>1953937024376837.8</v>
      </c>
      <c r="U10">
        <f>$B10*'Time Series Scaling Factors'!U61</f>
        <v>1928439130509201.8</v>
      </c>
      <c r="V10">
        <f>$B10*'Time Series Scaling Factors'!V61</f>
        <v>1909905732628793</v>
      </c>
      <c r="W10">
        <f>$B10*'Time Series Scaling Factors'!W61</f>
        <v>1919971058776449</v>
      </c>
      <c r="X10">
        <f>$B10*'Time Series Scaling Factors'!X61</f>
        <v>1954366191849802.3</v>
      </c>
      <c r="Y10">
        <f>$B10*'Time Series Scaling Factors'!Y61</f>
        <v>1943513286288300.3</v>
      </c>
      <c r="Z10">
        <f>$B10*'Time Series Scaling Factors'!Z61</f>
        <v>1932009016056589</v>
      </c>
      <c r="AA10">
        <f>$B10*'Time Series Scaling Factors'!AA61</f>
        <v>1919488845343174</v>
      </c>
      <c r="AB10">
        <f>$B10*'Time Series Scaling Factors'!AB61</f>
        <v>1906626399915493.8</v>
      </c>
      <c r="AC10">
        <f>$B10*'Time Series Scaling Factors'!AC61</f>
        <v>1900306979217846</v>
      </c>
      <c r="AD10">
        <f>$B10*'Time Series Scaling Factors'!AD61</f>
        <v>1909737160676916.8</v>
      </c>
      <c r="AE10">
        <f>$B10*'Time Series Scaling Factors'!AE61</f>
        <v>1914872688226043</v>
      </c>
      <c r="AF10">
        <f>$B10*'Time Series Scaling Factors'!AF61</f>
        <v>1955707898799122.8</v>
      </c>
      <c r="AG10">
        <f>$B10*'Time Series Scaling Factors'!AG61</f>
        <v>1947463431098755.8</v>
      </c>
    </row>
    <row r="11" spans="1:35" x14ac:dyDescent="0.25">
      <c r="A11" s="31" t="s">
        <v>257</v>
      </c>
      <c r="B11" s="29">
        <f>'Start Year Data'!D35</f>
        <v>2936702875000000</v>
      </c>
      <c r="C11">
        <f>$B11*'Time Series Scaling Factors'!C62</f>
        <v>3460518686175369.5</v>
      </c>
      <c r="D11">
        <f>$B11*'Time Series Scaling Factors'!D62</f>
        <v>3484349063349082</v>
      </c>
      <c r="E11">
        <f>$B11*'Time Series Scaling Factors'!E62</f>
        <v>3725884254489985</v>
      </c>
      <c r="F11">
        <f>$B11*'Time Series Scaling Factors'!F62</f>
        <v>3988020161996417.5</v>
      </c>
      <c r="G11">
        <f>$B11*'Time Series Scaling Factors'!G62</f>
        <v>4145713428900719.5</v>
      </c>
      <c r="H11">
        <f>$B11*'Time Series Scaling Factors'!H62</f>
        <v>4082983268909233.5</v>
      </c>
      <c r="I11">
        <f>$B11*'Time Series Scaling Factors'!I62</f>
        <v>4236858624779195</v>
      </c>
      <c r="J11">
        <f>$B11*'Time Series Scaling Factors'!J62</f>
        <v>4272312087811618.5</v>
      </c>
      <c r="K11">
        <f>$B11*'Time Series Scaling Factors'!K62</f>
        <v>4254253421377059.5</v>
      </c>
      <c r="L11">
        <f>$B11*'Time Series Scaling Factors'!L62</f>
        <v>4234217565916288</v>
      </c>
      <c r="M11">
        <f>$B11*'Time Series Scaling Factors'!M62</f>
        <v>4013344114408023</v>
      </c>
      <c r="N11">
        <f>$B11*'Time Series Scaling Factors'!N62</f>
        <v>4073071648282498.5</v>
      </c>
      <c r="O11">
        <f>$B11*'Time Series Scaling Factors'!O62</f>
        <v>4077263260880539.5</v>
      </c>
      <c r="P11">
        <f>$B11*'Time Series Scaling Factors'!P62</f>
        <v>4073972752664808.5</v>
      </c>
      <c r="Q11">
        <f>$B11*'Time Series Scaling Factors'!Q62</f>
        <v>4078349721238446.5</v>
      </c>
      <c r="R11">
        <f>$B11*'Time Series Scaling Factors'!R62</f>
        <v>4116535865964218</v>
      </c>
      <c r="S11">
        <f>$B11*'Time Series Scaling Factors'!S62</f>
        <v>4078922144104258</v>
      </c>
      <c r="T11">
        <f>$B11*'Time Series Scaling Factors'!T62</f>
        <v>4152238170273178</v>
      </c>
      <c r="U11">
        <f>$B11*'Time Series Scaling Factors'!U62</f>
        <v>4098053553851091.5</v>
      </c>
      <c r="V11">
        <f>$B11*'Time Series Scaling Factors'!V62</f>
        <v>4058668926228081.5</v>
      </c>
      <c r="W11">
        <f>$B11*'Time Series Scaling Factors'!W62</f>
        <v>4080058372717471.5</v>
      </c>
      <c r="X11">
        <f>$B11*'Time Series Scaling Factors'!X62</f>
        <v>4153150177948170</v>
      </c>
      <c r="Y11">
        <f>$B11*'Time Series Scaling Factors'!Y62</f>
        <v>4130087076032072.5</v>
      </c>
      <c r="Z11">
        <f>$B11*'Time Series Scaling Factors'!Z62</f>
        <v>4105639783524023</v>
      </c>
      <c r="AA11">
        <f>$B11*'Time Series Scaling Factors'!AA62</f>
        <v>4079033639064910.5</v>
      </c>
      <c r="AB11">
        <f>$B11*'Time Series Scaling Factors'!AB62</f>
        <v>4051700139468166</v>
      </c>
      <c r="AC11">
        <f>$B11*'Time Series Scaling Factors'!AC62</f>
        <v>4038270975934527.5</v>
      </c>
      <c r="AD11">
        <f>$B11*'Time Series Scaling Factors'!AD62</f>
        <v>4058310700305605.5</v>
      </c>
      <c r="AE11">
        <f>$B11*'Time Series Scaling Factors'!AE62</f>
        <v>4069224016982621.5</v>
      </c>
      <c r="AF11">
        <f>$B11*'Time Series Scaling Factors'!AF62</f>
        <v>4156001388984547</v>
      </c>
      <c r="AG11">
        <f>$B11*'Time Series Scaling Factors'!AG62</f>
        <v>4138481380380397.5</v>
      </c>
    </row>
    <row r="12" spans="1:35" x14ac:dyDescent="0.25">
      <c r="A12" s="31" t="s">
        <v>258</v>
      </c>
      <c r="B12" s="29">
        <f>'Start Year Data'!D36</f>
        <v>132183114996000</v>
      </c>
      <c r="C12">
        <f>$B12*'Time Series Scaling Factors'!C63</f>
        <v>155760442547503.47</v>
      </c>
      <c r="D12">
        <f>$B12*'Time Series Scaling Factors'!D63</f>
        <v>156833065015771</v>
      </c>
      <c r="E12">
        <f>$B12*'Time Series Scaling Factors'!E63</f>
        <v>167704738217016.75</v>
      </c>
      <c r="F12">
        <f>$B12*'Time Series Scaling Factors'!F63</f>
        <v>179503664523616.13</v>
      </c>
      <c r="G12">
        <f>$B12*'Time Series Scaling Factors'!G63</f>
        <v>186601552229843.91</v>
      </c>
      <c r="H12">
        <f>$B12*'Time Series Scaling Factors'!H63</f>
        <v>183778022473919.22</v>
      </c>
      <c r="I12">
        <f>$B12*'Time Series Scaling Factors'!I63</f>
        <v>190704063250179.06</v>
      </c>
      <c r="J12">
        <f>$B12*'Time Series Scaling Factors'!J63</f>
        <v>192299849198058.22</v>
      </c>
      <c r="K12">
        <f>$B12*'Time Series Scaling Factors'!K63</f>
        <v>191487015593979.78</v>
      </c>
      <c r="L12">
        <f>$B12*'Time Series Scaling Factors'!L63</f>
        <v>190585187285450.47</v>
      </c>
      <c r="M12">
        <f>$B12*'Time Series Scaling Factors'!M63</f>
        <v>180643513890834.28</v>
      </c>
      <c r="N12">
        <f>$B12*'Time Series Scaling Factors'!N63</f>
        <v>183331893279081.81</v>
      </c>
      <c r="O12">
        <f>$B12*'Time Series Scaling Factors'!O63</f>
        <v>183520560786027.19</v>
      </c>
      <c r="P12">
        <f>$B12*'Time Series Scaling Factors'!P63</f>
        <v>183372452637403.09</v>
      </c>
      <c r="Q12">
        <f>$B12*'Time Series Scaling Factors'!Q63</f>
        <v>183569463150529.38</v>
      </c>
      <c r="R12">
        <f>$B12*'Time Series Scaling Factors'!R63</f>
        <v>185288249072833.66</v>
      </c>
      <c r="S12">
        <f>$B12*'Time Series Scaling Factors'!S63</f>
        <v>183595228316676.06</v>
      </c>
      <c r="T12">
        <f>$B12*'Time Series Scaling Factors'!T63</f>
        <v>186895235546088.44</v>
      </c>
      <c r="U12">
        <f>$B12*'Time Series Scaling Factors'!U63</f>
        <v>184456346871137</v>
      </c>
      <c r="V12">
        <f>$B12*'Time Series Scaling Factors'!V63</f>
        <v>182683616369020.09</v>
      </c>
      <c r="W12">
        <f>$B12*'Time Series Scaling Factors'!W63</f>
        <v>183646370786253.31</v>
      </c>
      <c r="X12">
        <f>$B12*'Time Series Scaling Factors'!X63</f>
        <v>186936285669479.19</v>
      </c>
      <c r="Y12">
        <f>$B12*'Time Series Scaling Factors'!Y63</f>
        <v>185898198814083.56</v>
      </c>
      <c r="Z12">
        <f>$B12*'Time Series Scaling Factors'!Z63</f>
        <v>184797808541563.28</v>
      </c>
      <c r="AA12">
        <f>$B12*'Time Series Scaling Factors'!AA63</f>
        <v>183600246785289.59</v>
      </c>
      <c r="AB12">
        <f>$B12*'Time Series Scaling Factors'!AB63</f>
        <v>182369946249543.47</v>
      </c>
      <c r="AC12">
        <f>$B12*'Time Series Scaling Factors'!AC63</f>
        <v>181765489910845.25</v>
      </c>
      <c r="AD12">
        <f>$B12*'Time Series Scaling Factors'!AD63</f>
        <v>182667492361818.56</v>
      </c>
      <c r="AE12">
        <f>$B12*'Time Series Scaling Factors'!AE63</f>
        <v>183158708618521.34</v>
      </c>
      <c r="AF12">
        <f>$B12*'Time Series Scaling Factors'!AF63</f>
        <v>187064620735143.34</v>
      </c>
      <c r="AG12">
        <f>$B12*'Time Series Scaling Factors'!AG63</f>
        <v>186276032508609.47</v>
      </c>
    </row>
    <row r="13" spans="1:35" x14ac:dyDescent="0.25">
      <c r="A13" s="31" t="s">
        <v>259</v>
      </c>
      <c r="B13" s="29">
        <f>'Start Year Data'!D37</f>
        <v>11939852000000</v>
      </c>
      <c r="C13">
        <f>$B13*'Time Series Scaling Factors'!C64</f>
        <v>14069547623597.555</v>
      </c>
      <c r="D13">
        <f>$B13*'Time Series Scaling Factors'!D64</f>
        <v>14166435592407.918</v>
      </c>
      <c r="E13">
        <f>$B13*'Time Series Scaling Factors'!E64</f>
        <v>15148453371450.033</v>
      </c>
      <c r="F13">
        <f>$B13*'Time Series Scaling Factors'!F64</f>
        <v>16214228178345.502</v>
      </c>
      <c r="G13">
        <f>$B13*'Time Series Scaling Factors'!G64</f>
        <v>16855367016142.93</v>
      </c>
      <c r="H13">
        <f>$B13*'Time Series Scaling Factors'!H64</f>
        <v>16600322887364.779</v>
      </c>
      <c r="I13">
        <f>$B13*'Time Series Scaling Factors'!I64</f>
        <v>17225939115405.783</v>
      </c>
      <c r="J13">
        <f>$B13*'Time Series Scaling Factors'!J64</f>
        <v>17370083456700.307</v>
      </c>
      <c r="K13">
        <f>$B13*'Time Series Scaling Factors'!K64</f>
        <v>17296661727051.881</v>
      </c>
      <c r="L13">
        <f>$B13*'Time Series Scaling Factors'!L64</f>
        <v>17215201273244.479</v>
      </c>
      <c r="M13">
        <f>$B13*'Time Series Scaling Factors'!M64</f>
        <v>16317188626412.49</v>
      </c>
      <c r="N13">
        <f>$B13*'Time Series Scaling Factors'!N64</f>
        <v>16560024876840.523</v>
      </c>
      <c r="O13">
        <f>$B13*'Time Series Scaling Factors'!O64</f>
        <v>16577066857657.854</v>
      </c>
      <c r="P13">
        <f>$B13*'Time Series Scaling Factors'!P64</f>
        <v>16563688527342.221</v>
      </c>
      <c r="Q13">
        <f>$B13*'Time Series Scaling Factors'!Q64</f>
        <v>16581484116205.768</v>
      </c>
      <c r="R13">
        <f>$B13*'Time Series Scaling Factors'!R64</f>
        <v>16736738813695.82</v>
      </c>
      <c r="S13">
        <f>$B13*'Time Series Scaling Factors'!S64</f>
        <v>16583811435172.01</v>
      </c>
      <c r="T13">
        <f>$B13*'Time Series Scaling Factors'!T64</f>
        <v>16881894877367.375</v>
      </c>
      <c r="U13">
        <f>$B13*'Time Series Scaling Factors'!U64</f>
        <v>16661594653512.934</v>
      </c>
      <c r="V13">
        <f>$B13*'Time Series Scaling Factors'!V64</f>
        <v>16501467243655.766</v>
      </c>
      <c r="W13">
        <f>$B13*'Time Series Scaling Factors'!W64</f>
        <v>16588431038195.326</v>
      </c>
      <c r="X13">
        <f>$B13*'Time Series Scaling Factors'!X64</f>
        <v>16885602857754.145</v>
      </c>
      <c r="Y13">
        <f>$B13*'Time Series Scaling Factors'!Y64</f>
        <v>16791834425856.137</v>
      </c>
      <c r="Z13">
        <f>$B13*'Time Series Scaling Factors'!Z64</f>
        <v>16692438243548.514</v>
      </c>
      <c r="AA13">
        <f>$B13*'Time Series Scaling Factors'!AA64</f>
        <v>16584264743996.77</v>
      </c>
      <c r="AB13">
        <f>$B13*'Time Series Scaling Factors'!AB64</f>
        <v>16473134012111.885</v>
      </c>
      <c r="AC13">
        <f>$B13*'Time Series Scaling Factors'!AC64</f>
        <v>16418534608665.105</v>
      </c>
      <c r="AD13">
        <f>$B13*'Time Series Scaling Factors'!AD64</f>
        <v>16500010792431.727</v>
      </c>
      <c r="AE13">
        <f>$B13*'Time Series Scaling Factors'!AE64</f>
        <v>16544381432397.375</v>
      </c>
      <c r="AF13">
        <f>$B13*'Time Series Scaling Factors'!AF64</f>
        <v>16897195122700.291</v>
      </c>
      <c r="AG13">
        <f>$B13*'Time Series Scaling Factors'!AG64</f>
        <v>16825963432374.02</v>
      </c>
    </row>
    <row r="14" spans="1:35" x14ac:dyDescent="0.25">
      <c r="A14" s="31" t="s">
        <v>248</v>
      </c>
      <c r="B14" s="29">
        <f>'Start Year Data'!D38</f>
        <v>393656760000000</v>
      </c>
      <c r="C14">
        <f>$B14*'Time Series Scaling Factors'!C65</f>
        <v>463872796092540.63</v>
      </c>
      <c r="D14">
        <f>$B14*'Time Series Scaling Factors'!D65</f>
        <v>467067191122300.5</v>
      </c>
      <c r="E14">
        <f>$B14*'Time Series Scaling Factors'!E65</f>
        <v>499444304101600</v>
      </c>
      <c r="F14">
        <f>$B14*'Time Series Scaling Factors'!F65</f>
        <v>534582885163751.81</v>
      </c>
      <c r="G14">
        <f>$B14*'Time Series Scaling Factors'!G65</f>
        <v>555721224030724.44</v>
      </c>
      <c r="H14">
        <f>$B14*'Time Series Scaling Factors'!H65</f>
        <v>547312422532026.69</v>
      </c>
      <c r="I14">
        <f>$B14*'Time Series Scaling Factors'!I65</f>
        <v>567938981163912.75</v>
      </c>
      <c r="J14">
        <f>$B14*'Time Series Scaling Factors'!J65</f>
        <v>572691418159475</v>
      </c>
      <c r="K14">
        <f>$B14*'Time Series Scaling Factors'!K65</f>
        <v>570270704719560</v>
      </c>
      <c r="L14">
        <f>$B14*'Time Series Scaling Factors'!L65</f>
        <v>567584954652142.75</v>
      </c>
      <c r="M14">
        <f>$B14*'Time Series Scaling Factors'!M65</f>
        <v>537977489753004.63</v>
      </c>
      <c r="N14">
        <f>$B14*'Time Series Scaling Factors'!N65</f>
        <v>545983797666540.56</v>
      </c>
      <c r="O14">
        <f>$B14*'Time Series Scaling Factors'!O65</f>
        <v>546545671545088.81</v>
      </c>
      <c r="P14">
        <f>$B14*'Time Series Scaling Factors'!P65</f>
        <v>546104588174351.75</v>
      </c>
      <c r="Q14">
        <f>$B14*'Time Series Scaling Factors'!Q65</f>
        <v>546691308500057.25</v>
      </c>
      <c r="R14">
        <f>$B14*'Time Series Scaling Factors'!R65</f>
        <v>551810053790092.19</v>
      </c>
      <c r="S14">
        <f>$B14*'Time Series Scaling Factors'!S65</f>
        <v>546768040175101.25</v>
      </c>
      <c r="T14">
        <f>$B14*'Time Series Scaling Factors'!T65</f>
        <v>556595847258830.19</v>
      </c>
      <c r="U14">
        <f>$B14*'Time Series Scaling Factors'!U65</f>
        <v>549332551838601</v>
      </c>
      <c r="V14">
        <f>$B14*'Time Series Scaling Factors'!V65</f>
        <v>544053153287298.63</v>
      </c>
      <c r="W14">
        <f>$B14*'Time Series Scaling Factors'!W65</f>
        <v>546920348424704.75</v>
      </c>
      <c r="X14">
        <f>$B14*'Time Series Scaling Factors'!X65</f>
        <v>556718099322356.56</v>
      </c>
      <c r="Y14">
        <f>$B14*'Time Series Scaling Factors'!Y65</f>
        <v>553626555382678.69</v>
      </c>
      <c r="Z14">
        <f>$B14*'Time Series Scaling Factors'!Z65</f>
        <v>550349464587617.94</v>
      </c>
      <c r="AA14">
        <f>$B14*'Time Series Scaling Factors'!AA65</f>
        <v>546782985760962.31</v>
      </c>
      <c r="AB14">
        <f>$B14*'Time Series Scaling Factors'!AB65</f>
        <v>543119007024020.5</v>
      </c>
      <c r="AC14">
        <f>$B14*'Time Series Scaling Factors'!AC65</f>
        <v>541318865426051.63</v>
      </c>
      <c r="AD14">
        <f>$B14*'Time Series Scaling Factors'!AD65</f>
        <v>544005134110012.94</v>
      </c>
      <c r="AE14">
        <f>$B14*'Time Series Scaling Factors'!AE65</f>
        <v>545468033513456.44</v>
      </c>
      <c r="AF14">
        <f>$B14*'Time Series Scaling Factors'!AF65</f>
        <v>557100296141861.63</v>
      </c>
      <c r="AG14">
        <f>$B14*'Time Series Scaling Factors'!AG65</f>
        <v>554751788268969.81</v>
      </c>
    </row>
    <row r="15" spans="1:35" x14ac:dyDescent="0.25">
      <c r="A15" s="31" t="s">
        <v>260</v>
      </c>
      <c r="B15" s="29">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5" x14ac:dyDescent="0.25">
      <c r="A16" s="31" t="s">
        <v>261</v>
      </c>
      <c r="B16" s="29">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x14ac:dyDescent="0.25">
      <c r="A17" s="31" t="s">
        <v>262</v>
      </c>
      <c r="B17" s="29">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row>
    <row r="18" spans="1:33" x14ac:dyDescent="0.25">
      <c r="A18" s="31" t="s">
        <v>249</v>
      </c>
      <c r="B18" s="29">
        <f>'Start Year Data'!D42</f>
        <v>2408884127644000</v>
      </c>
      <c r="C18">
        <f>$B18*'Time Series Scaling Factors'!C69</f>
        <v>2838553606327407.5</v>
      </c>
      <c r="D18">
        <f>$B18*'Time Series Scaling Factors'!D69</f>
        <v>2858100908105265</v>
      </c>
      <c r="E18">
        <f>$B18*'Time Series Scaling Factors'!E69</f>
        <v>3056224556622747.5</v>
      </c>
      <c r="F18">
        <f>$B18*'Time Series Scaling Factors'!F69</f>
        <v>3271246318699308</v>
      </c>
      <c r="G18">
        <f>$B18*'Time Series Scaling Factors'!G69</f>
        <v>3400597098758084.5</v>
      </c>
      <c r="H18">
        <f>$B18*'Time Series Scaling Factors'!H69</f>
        <v>3349141540208240</v>
      </c>
      <c r="I18">
        <f>$B18*'Time Series Scaling Factors'!I69</f>
        <v>3475360609064745</v>
      </c>
      <c r="J18">
        <f>$B18*'Time Series Scaling Factors'!J69</f>
        <v>3504441959137935.5</v>
      </c>
      <c r="K18">
        <f>$B18*'Time Series Scaling Factors'!K69</f>
        <v>3489629008426799</v>
      </c>
      <c r="L18">
        <f>$B18*'Time Series Scaling Factors'!L69</f>
        <v>3473194232333483</v>
      </c>
      <c r="M18">
        <f>$B18*'Time Series Scaling Factors'!M69</f>
        <v>3292018752823590.5</v>
      </c>
      <c r="N18">
        <f>$B18*'Time Series Scaling Factors'!N69</f>
        <v>3341011352503441.5</v>
      </c>
      <c r="O18">
        <f>$B18*'Time Series Scaling Factors'!O69</f>
        <v>3344449599233340.5</v>
      </c>
      <c r="P18">
        <f>$B18*'Time Series Scaling Factors'!P69</f>
        <v>3341750499818063</v>
      </c>
      <c r="Q18">
        <f>$B18*'Time Series Scaling Factors'!Q69</f>
        <v>3345340788169666.5</v>
      </c>
      <c r="R18">
        <f>$B18*'Time Series Scaling Factors'!R69</f>
        <v>3376663670272892</v>
      </c>
      <c r="S18">
        <f>$B18*'Time Series Scaling Factors'!S69</f>
        <v>3345810328471987.5</v>
      </c>
      <c r="T18">
        <f>$B18*'Time Series Scaling Factors'!T69</f>
        <v>3405949136944480</v>
      </c>
      <c r="U18">
        <f>$B18*'Time Series Scaling Factors'!U69</f>
        <v>3361503216462435</v>
      </c>
      <c r="V18">
        <f>$B18*'Time Series Scaling Factors'!V69</f>
        <v>3329197256890601.5</v>
      </c>
      <c r="W18">
        <f>$B18*'Time Series Scaling Factors'!W69</f>
        <v>3346742340727992</v>
      </c>
      <c r="X18">
        <f>$B18*'Time Series Scaling Factors'!X69</f>
        <v>3406697227883907.5</v>
      </c>
      <c r="Y18">
        <f>$B18*'Time Series Scaling Factors'!Y69</f>
        <v>3387779297638777</v>
      </c>
      <c r="Z18">
        <f>$B18*'Time Series Scaling Factors'!Z69</f>
        <v>3367725959799309.5</v>
      </c>
      <c r="AA18">
        <f>$B18*'Time Series Scaling Factors'!AA69</f>
        <v>3345901784248230.5</v>
      </c>
      <c r="AB18">
        <f>$B18*'Time Series Scaling Factors'!AB69</f>
        <v>3323480982371376.5</v>
      </c>
      <c r="AC18">
        <f>$B18*'Time Series Scaling Factors'!AC69</f>
        <v>3312465465902514.5</v>
      </c>
      <c r="AD18">
        <f>$B18*'Time Series Scaling Factors'!AD69</f>
        <v>3328903415540116</v>
      </c>
      <c r="AE18">
        <f>$B18*'Time Series Scaling Factors'!AE69</f>
        <v>3337855262710973.5</v>
      </c>
      <c r="AF18">
        <f>$B18*'Time Series Scaling Factors'!AF69</f>
        <v>3409035985770706.5</v>
      </c>
      <c r="AG18">
        <f>$B18*'Time Series Scaling Factors'!AG69</f>
        <v>3394664878975395.5</v>
      </c>
    </row>
    <row r="19" spans="1:33" x14ac:dyDescent="0.25">
      <c r="A19" s="31" t="s">
        <v>263</v>
      </c>
      <c r="B19" s="29">
        <f>'Start Year Data'!D43</f>
        <v>705652880000000</v>
      </c>
      <c r="C19">
        <f>$B19*'Time Series Scaling Factors'!C70</f>
        <v>831519251736853.25</v>
      </c>
      <c r="D19">
        <f>$B19*'Time Series Scaling Factors'!D70</f>
        <v>837245392582517.25</v>
      </c>
      <c r="E19">
        <f>$B19*'Time Series Scaling Factors'!E70</f>
        <v>895283270605818.75</v>
      </c>
      <c r="F19">
        <f>$B19*'Time Series Scaling Factors'!F70</f>
        <v>958271242476595</v>
      </c>
      <c r="G19">
        <f>$B19*'Time Series Scaling Factors'!G70</f>
        <v>996162957329644</v>
      </c>
      <c r="H19">
        <f>$B19*'Time Series Scaling Factors'!H70</f>
        <v>981089686404728.63</v>
      </c>
      <c r="I19">
        <f>$B19*'Time Series Scaling Factors'!I70</f>
        <v>1018064005105820.6</v>
      </c>
      <c r="J19">
        <f>$B19*'Time Series Scaling Factors'!J70</f>
        <v>1026583027751175.4</v>
      </c>
      <c r="K19">
        <f>$B19*'Time Series Scaling Factors'!K70</f>
        <v>1022243756629473.6</v>
      </c>
      <c r="L19">
        <f>$B19*'Time Series Scaling Factors'!L70</f>
        <v>1017429391775093.5</v>
      </c>
      <c r="M19">
        <f>$B19*'Time Series Scaling Factors'!M70</f>
        <v>964356270725233.25</v>
      </c>
      <c r="N19">
        <f>$B19*'Time Series Scaling Factors'!N70</f>
        <v>978708048241649.88</v>
      </c>
      <c r="O19">
        <f>$B19*'Time Series Scaling Factors'!O70</f>
        <v>979715240193832.75</v>
      </c>
      <c r="P19">
        <f>$B19*'Time Series Scaling Factors'!P70</f>
        <v>978924572326524.38</v>
      </c>
      <c r="Q19">
        <f>$B19*'Time Series Scaling Factors'!Q70</f>
        <v>979976302995619.63</v>
      </c>
      <c r="R19">
        <f>$B19*'Time Series Scaling Factors'!R70</f>
        <v>989151954789074.38</v>
      </c>
      <c r="S19">
        <f>$B19*'Time Series Scaling Factors'!S70</f>
        <v>980113849033142.25</v>
      </c>
      <c r="T19">
        <f>$B19*'Time Series Scaling Factors'!T70</f>
        <v>997730770873167.88</v>
      </c>
      <c r="U19">
        <f>$B19*'Time Series Scaling Factors'!U70</f>
        <v>984710886922551.75</v>
      </c>
      <c r="V19">
        <f>$B19*'Time Series Scaling Factors'!V70</f>
        <v>975247254715665.88</v>
      </c>
      <c r="W19">
        <f>$B19*'Time Series Scaling Factors'!W70</f>
        <v>980386870522676.63</v>
      </c>
      <c r="X19">
        <f>$B19*'Time Series Scaling Factors'!X70</f>
        <v>997949914882566.63</v>
      </c>
      <c r="Y19">
        <f>$B19*'Time Series Scaling Factors'!Y70</f>
        <v>992408140661084.38</v>
      </c>
      <c r="Z19">
        <f>$B19*'Time Series Scaling Factors'!Z70</f>
        <v>986533762795564.88</v>
      </c>
      <c r="AA19">
        <f>$B19*'Time Series Scaling Factors'!AA70</f>
        <v>980140639874244.88</v>
      </c>
      <c r="AB19">
        <f>$B19*'Time Series Scaling Factors'!AB70</f>
        <v>973572742633050</v>
      </c>
      <c r="AC19">
        <f>$B19*'Time Series Scaling Factors'!AC70</f>
        <v>970345883012972.5</v>
      </c>
      <c r="AD19">
        <f>$B19*'Time Series Scaling Factors'!AD70</f>
        <v>975161177517990.25</v>
      </c>
      <c r="AE19">
        <f>$B19*'Time Series Scaling Factors'!AE70</f>
        <v>977783510682522.13</v>
      </c>
      <c r="AF19">
        <f>$B19*'Time Series Scaling Factors'!AF70</f>
        <v>998635025145656.25</v>
      </c>
      <c r="AG19">
        <f>$B19*'Time Series Scaling Factors'!AG70</f>
        <v>994425186746821.63</v>
      </c>
    </row>
    <row r="20" spans="1:33" x14ac:dyDescent="0.25">
      <c r="A20" s="31" t="s">
        <v>250</v>
      </c>
      <c r="B20" s="29">
        <f>'Start Year Data'!D44</f>
        <v>1475922862260000</v>
      </c>
      <c r="C20">
        <f>$B20*'Time Series Scaling Factors'!C71</f>
        <v>1739181272877041.3</v>
      </c>
      <c r="D20">
        <f>$B20*'Time Series Scaling Factors'!D71</f>
        <v>1751157901083584.3</v>
      </c>
      <c r="E20">
        <f>$B20*'Time Series Scaling Factors'!E71</f>
        <v>1872548224115565.3</v>
      </c>
      <c r="F20">
        <f>$B20*'Time Series Scaling Factors'!F71</f>
        <v>2004292018219358.3</v>
      </c>
      <c r="G20">
        <f>$B20*'Time Series Scaling Factors'!G71</f>
        <v>2083545217386988.3</v>
      </c>
      <c r="H20">
        <f>$B20*'Time Series Scaling Factors'!H71</f>
        <v>2052018406120914.5</v>
      </c>
      <c r="I20">
        <f>$B20*'Time Series Scaling Factors'!I71</f>
        <v>2129352806410514.5</v>
      </c>
      <c r="J20">
        <f>$B20*'Time Series Scaling Factors'!J71</f>
        <v>2147170944255271.5</v>
      </c>
      <c r="K20">
        <f>$B20*'Time Series Scaling Factors'!K71</f>
        <v>2138095052077145.3</v>
      </c>
      <c r="L20">
        <f>$B20*'Time Series Scaling Factors'!L71</f>
        <v>2128025467785445.5</v>
      </c>
      <c r="M20">
        <f>$B20*'Time Series Scaling Factors'!M71</f>
        <v>2017019284789379.3</v>
      </c>
      <c r="N20">
        <f>$B20*'Time Series Scaling Factors'!N71</f>
        <v>2047037041608494.8</v>
      </c>
      <c r="O20">
        <f>$B20*'Time Series Scaling Factors'!O71</f>
        <v>2049143654747962</v>
      </c>
      <c r="P20">
        <f>$B20*'Time Series Scaling Factors'!P71</f>
        <v>2047489917032309.5</v>
      </c>
      <c r="Q20">
        <f>$B20*'Time Series Scaling Factors'!Q71</f>
        <v>2049689686045450.3</v>
      </c>
      <c r="R20">
        <f>$B20*'Time Series Scaling Factors'!R71</f>
        <v>2068881210153021.3</v>
      </c>
      <c r="S20">
        <f>$B20*'Time Series Scaling Factors'!S71</f>
        <v>2049977373302381.8</v>
      </c>
      <c r="T20">
        <f>$B20*'Time Series Scaling Factors'!T71</f>
        <v>2086824410200100.3</v>
      </c>
      <c r="U20">
        <f>$B20*'Time Series Scaling Factors'!U71</f>
        <v>2059592402889811.5</v>
      </c>
      <c r="V20">
        <f>$B20*'Time Series Scaling Factors'!V71</f>
        <v>2039798547397911.8</v>
      </c>
      <c r="W20">
        <f>$B20*'Time Series Scaling Factors'!W71</f>
        <v>2050548417040334.3</v>
      </c>
      <c r="X20">
        <f>$B20*'Time Series Scaling Factors'!X71</f>
        <v>2087282765381190</v>
      </c>
      <c r="Y20">
        <f>$B20*'Time Series Scaling Factors'!Y71</f>
        <v>2075691752997071.8</v>
      </c>
      <c r="Z20">
        <f>$B20*'Time Series Scaling Factors'!Z71</f>
        <v>2063405076588588.5</v>
      </c>
      <c r="AA20">
        <f>$B20*'Time Series Scaling Factors'!AA71</f>
        <v>2050033408239676.5</v>
      </c>
      <c r="AB20">
        <f>$B20*'Time Series Scaling Factors'!AB71</f>
        <v>2036296187050621</v>
      </c>
      <c r="AC20">
        <f>$B20*'Time Series Scaling Factors'!AC71</f>
        <v>2029546982134776.3</v>
      </c>
      <c r="AD20">
        <f>$B20*'Time Series Scaling Factors'!AD71</f>
        <v>2039618510856476.8</v>
      </c>
      <c r="AE20">
        <f>$B20*'Time Series Scaling Factors'!AE71</f>
        <v>2045103305972731.8</v>
      </c>
      <c r="AF20">
        <f>$B20*'Time Series Scaling Factors'!AF71</f>
        <v>2088715721908573.5</v>
      </c>
      <c r="AG20">
        <f>$B20*'Time Series Scaling Factors'!AG71</f>
        <v>2079910547416463.5</v>
      </c>
    </row>
    <row r="21" spans="1:33" x14ac:dyDescent="0.25">
      <c r="A21" s="31" t="s">
        <v>264</v>
      </c>
      <c r="B21" s="29">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x14ac:dyDescent="0.25">
      <c r="A22" s="31" t="s">
        <v>265</v>
      </c>
      <c r="B22" s="29">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row r="23" spans="1:33" x14ac:dyDescent="0.25">
      <c r="A2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activeCell="G21" sqref="G21"/>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37" t="s">
        <v>34</v>
      </c>
      <c r="C2" s="237"/>
      <c r="D2" s="237"/>
      <c r="E2" s="237"/>
      <c r="F2" s="237"/>
      <c r="G2" s="237"/>
      <c r="H2" s="238" t="s">
        <v>35</v>
      </c>
      <c r="I2" s="238"/>
      <c r="J2" s="238"/>
      <c r="K2" s="238"/>
      <c r="L2" s="239" t="s">
        <v>36</v>
      </c>
    </row>
    <row r="3" spans="1:12" ht="36.75" x14ac:dyDescent="0.25">
      <c r="B3" s="9" t="s">
        <v>37</v>
      </c>
      <c r="C3" s="9" t="s">
        <v>38</v>
      </c>
      <c r="D3" s="9" t="s">
        <v>39</v>
      </c>
      <c r="E3" s="9" t="s">
        <v>40</v>
      </c>
      <c r="F3" s="9" t="s">
        <v>41</v>
      </c>
      <c r="G3" s="9" t="s">
        <v>42</v>
      </c>
      <c r="H3" s="10" t="s">
        <v>43</v>
      </c>
      <c r="I3" s="10" t="s">
        <v>44</v>
      </c>
      <c r="J3" s="10" t="s">
        <v>45</v>
      </c>
      <c r="K3" s="10" t="s">
        <v>46</v>
      </c>
      <c r="L3" s="239"/>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heetViews>
  <sheetFormatPr defaultRowHeight="15" x14ac:dyDescent="0.25"/>
  <cols>
    <col min="1" max="1" width="10.5703125" customWidth="1"/>
    <col min="2" max="4" width="11.7109375" customWidth="1"/>
    <col min="5" max="5" width="23.28515625" customWidth="1"/>
  </cols>
  <sheetData>
    <row r="1" spans="1:5" x14ac:dyDescent="0.25">
      <c r="A1" s="2" t="s">
        <v>236</v>
      </c>
      <c r="B1" s="8"/>
      <c r="C1" s="8"/>
      <c r="D1" s="8"/>
      <c r="E1" s="8"/>
    </row>
    <row r="2" spans="1:5" x14ac:dyDescent="0.25">
      <c r="B2" t="s">
        <v>134</v>
      </c>
      <c r="C2" t="s">
        <v>40</v>
      </c>
      <c r="D2" t="s">
        <v>45</v>
      </c>
      <c r="E2" t="s">
        <v>120</v>
      </c>
    </row>
    <row r="3" spans="1:5" x14ac:dyDescent="0.25">
      <c r="A3">
        <v>2017</v>
      </c>
      <c r="B3">
        <v>3</v>
      </c>
      <c r="C3">
        <v>40</v>
      </c>
      <c r="D3">
        <v>0</v>
      </c>
      <c r="E3" t="s">
        <v>237</v>
      </c>
    </row>
    <row r="5" spans="1:5" x14ac:dyDescent="0.25">
      <c r="A5" s="2" t="s">
        <v>273</v>
      </c>
      <c r="B5" s="8"/>
      <c r="C5" s="8"/>
      <c r="D5" s="8"/>
      <c r="E5" s="8"/>
    </row>
    <row r="6" spans="1:5" s="5" customFormat="1" x14ac:dyDescent="0.25">
      <c r="A6" s="32">
        <v>0.09</v>
      </c>
      <c r="B6" s="5" t="s">
        <v>269</v>
      </c>
    </row>
    <row r="7" spans="1:5" s="5" customFormat="1" x14ac:dyDescent="0.25">
      <c r="A7" s="5">
        <v>775</v>
      </c>
      <c r="B7" s="5" t="s">
        <v>270</v>
      </c>
    </row>
    <row r="8" spans="1:5" s="5" customFormat="1" x14ac:dyDescent="0.25">
      <c r="A8" s="5">
        <v>97</v>
      </c>
      <c r="B8" s="5" t="s">
        <v>271</v>
      </c>
    </row>
    <row r="9" spans="1:5" s="5" customFormat="1" x14ac:dyDescent="0.25">
      <c r="A9" s="5">
        <v>6</v>
      </c>
      <c r="B9" s="5" t="s">
        <v>272</v>
      </c>
    </row>
    <row r="10" spans="1:5" s="5" customFormat="1" x14ac:dyDescent="0.25">
      <c r="A10" s="21" t="s">
        <v>274</v>
      </c>
    </row>
    <row r="11" spans="1:5" s="5" customFormat="1" x14ac:dyDescent="0.25"/>
    <row r="12" spans="1:5" x14ac:dyDescent="0.25">
      <c r="B12" t="s">
        <v>134</v>
      </c>
      <c r="C12" t="s">
        <v>40</v>
      </c>
      <c r="D12" t="s">
        <v>45</v>
      </c>
      <c r="E12" t="s">
        <v>120</v>
      </c>
    </row>
    <row r="13" spans="1:5" x14ac:dyDescent="0.25">
      <c r="A13" t="s">
        <v>268</v>
      </c>
      <c r="B13" s="33">
        <f>A7*(1-A6)</f>
        <v>705.25</v>
      </c>
      <c r="C13">
        <f>A9</f>
        <v>6</v>
      </c>
      <c r="D13">
        <f>A8</f>
        <v>97</v>
      </c>
      <c r="E13" t="s">
        <v>238</v>
      </c>
    </row>
    <row r="14" spans="1:5" x14ac:dyDescent="0.25">
      <c r="A14" t="s">
        <v>275</v>
      </c>
      <c r="B14" s="33">
        <f>A6*A7</f>
        <v>69.75</v>
      </c>
      <c r="C14">
        <v>0</v>
      </c>
      <c r="D14">
        <v>0</v>
      </c>
      <c r="E14" t="s">
        <v>238</v>
      </c>
    </row>
    <row r="15" spans="1:5" x14ac:dyDescent="0.25">
      <c r="A15" s="5"/>
    </row>
    <row r="16" spans="1:5" x14ac:dyDescent="0.25">
      <c r="A16" s="2" t="s">
        <v>276</v>
      </c>
      <c r="B16" s="8"/>
      <c r="C16" s="8"/>
      <c r="D16" s="8"/>
      <c r="E16" s="8"/>
    </row>
    <row r="17" spans="1:5" x14ac:dyDescent="0.25">
      <c r="A17" s="1" t="s">
        <v>280</v>
      </c>
    </row>
    <row r="18" spans="1:5" x14ac:dyDescent="0.25">
      <c r="A18" s="35">
        <v>262.39999999999998</v>
      </c>
      <c r="B18" s="34" t="s">
        <v>281</v>
      </c>
    </row>
    <row r="19" spans="1:5" x14ac:dyDescent="0.25">
      <c r="A19" s="36">
        <v>33.57</v>
      </c>
      <c r="B19" s="34" t="s">
        <v>282</v>
      </c>
    </row>
    <row r="20" spans="1:5" x14ac:dyDescent="0.25">
      <c r="A20" s="37">
        <v>67.8</v>
      </c>
      <c r="B20" s="34" t="s">
        <v>283</v>
      </c>
    </row>
    <row r="21" spans="1:5" x14ac:dyDescent="0.25">
      <c r="A21" s="37">
        <v>23.4</v>
      </c>
      <c r="B21" s="34" t="s">
        <v>284</v>
      </c>
    </row>
    <row r="22" spans="1:5" x14ac:dyDescent="0.25">
      <c r="A22" s="37">
        <v>137.69999999999999</v>
      </c>
      <c r="B22" s="34" t="s">
        <v>285</v>
      </c>
    </row>
    <row r="24" spans="1:5" x14ac:dyDescent="0.25">
      <c r="A24" s="38" t="s">
        <v>286</v>
      </c>
    </row>
    <row r="25" spans="1:5" x14ac:dyDescent="0.25">
      <c r="A25" t="s">
        <v>287</v>
      </c>
    </row>
    <row r="26" spans="1:5" x14ac:dyDescent="0.25">
      <c r="A26" t="s">
        <v>293</v>
      </c>
    </row>
    <row r="27" spans="1:5" x14ac:dyDescent="0.25">
      <c r="A27" s="3" t="s">
        <v>294</v>
      </c>
      <c r="D27" t="s">
        <v>292</v>
      </c>
    </row>
    <row r="28" spans="1:5" x14ac:dyDescent="0.25">
      <c r="E28" s="4"/>
    </row>
    <row r="30" spans="1:5" x14ac:dyDescent="0.25">
      <c r="A30" t="s">
        <v>288</v>
      </c>
    </row>
    <row r="31" spans="1:5" x14ac:dyDescent="0.25">
      <c r="A31" t="s">
        <v>289</v>
      </c>
    </row>
    <row r="32" spans="1:5" x14ac:dyDescent="0.25">
      <c r="A32" t="s">
        <v>290</v>
      </c>
    </row>
    <row r="34" spans="1:5" x14ac:dyDescent="0.25">
      <c r="A34" s="2" t="s">
        <v>65</v>
      </c>
      <c r="B34" s="8"/>
      <c r="C34" s="8"/>
      <c r="D34" s="8"/>
      <c r="E34" s="8"/>
    </row>
    <row r="35" spans="1:5" x14ac:dyDescent="0.25">
      <c r="A35">
        <v>10</v>
      </c>
      <c r="B35" t="s">
        <v>291</v>
      </c>
    </row>
    <row r="36" spans="1:5" x14ac:dyDescent="0.25">
      <c r="A36" t="s">
        <v>298</v>
      </c>
    </row>
    <row r="38" spans="1:5" x14ac:dyDescent="0.25">
      <c r="A38" t="s">
        <v>299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
  <sheetViews>
    <sheetView workbookViewId="0">
      <pane xSplit="2" ySplit="1" topLeftCell="C2" activePane="bottomRight" state="frozen"/>
      <selection pane="topRight" activeCell="C1" sqref="C1"/>
      <selection pane="bottomLeft" activeCell="A2" sqref="A2"/>
      <selection pane="bottomRight" activeCell="A18" sqref="A18"/>
    </sheetView>
  </sheetViews>
  <sheetFormatPr defaultRowHeight="15" customHeight="1" x14ac:dyDescent="0.25"/>
  <cols>
    <col min="1" max="1" width="30.42578125" customWidth="1"/>
    <col min="2" max="2" width="45.7109375" customWidth="1"/>
  </cols>
  <sheetData>
    <row r="1" spans="1:35" ht="15" customHeight="1" thickBot="1" x14ac:dyDescent="0.3">
      <c r="B1" s="240" t="s">
        <v>665</v>
      </c>
      <c r="C1" s="241">
        <v>2019</v>
      </c>
      <c r="D1" s="241">
        <v>2020</v>
      </c>
      <c r="E1" s="241">
        <v>2021</v>
      </c>
      <c r="F1" s="241">
        <v>2022</v>
      </c>
      <c r="G1" s="241">
        <v>2023</v>
      </c>
      <c r="H1" s="241">
        <v>2024</v>
      </c>
      <c r="I1" s="241">
        <v>2025</v>
      </c>
      <c r="J1" s="241">
        <v>2026</v>
      </c>
      <c r="K1" s="241">
        <v>2027</v>
      </c>
      <c r="L1" s="241">
        <v>2028</v>
      </c>
      <c r="M1" s="241">
        <v>2029</v>
      </c>
      <c r="N1" s="241">
        <v>2030</v>
      </c>
      <c r="O1" s="241">
        <v>2031</v>
      </c>
      <c r="P1" s="241">
        <v>2032</v>
      </c>
      <c r="Q1" s="241">
        <v>2033</v>
      </c>
      <c r="R1" s="241">
        <v>2034</v>
      </c>
      <c r="S1" s="241">
        <v>2035</v>
      </c>
      <c r="T1" s="241">
        <v>2036</v>
      </c>
      <c r="U1" s="241">
        <v>2037</v>
      </c>
      <c r="V1" s="241">
        <v>2038</v>
      </c>
      <c r="W1" s="241">
        <v>2039</v>
      </c>
      <c r="X1" s="241">
        <v>2040</v>
      </c>
      <c r="Y1" s="241">
        <v>2041</v>
      </c>
      <c r="Z1" s="241">
        <v>2042</v>
      </c>
      <c r="AA1" s="241">
        <v>2043</v>
      </c>
      <c r="AB1" s="241">
        <v>2044</v>
      </c>
      <c r="AC1" s="241">
        <v>2045</v>
      </c>
      <c r="AD1" s="241">
        <v>2046</v>
      </c>
      <c r="AE1" s="241">
        <v>2047</v>
      </c>
      <c r="AF1" s="241">
        <v>2048</v>
      </c>
      <c r="AG1" s="241">
        <v>2049</v>
      </c>
      <c r="AH1" s="241">
        <v>2050</v>
      </c>
    </row>
    <row r="2" spans="1:35" ht="15" customHeight="1" thickTop="1" x14ac:dyDescent="0.25"/>
    <row r="3" spans="1:35" ht="15" customHeight="1" x14ac:dyDescent="0.25">
      <c r="C3" s="262" t="s">
        <v>124</v>
      </c>
      <c r="D3" s="262" t="s">
        <v>666</v>
      </c>
      <c r="E3" s="262"/>
      <c r="F3" s="262"/>
      <c r="G3" s="262"/>
    </row>
    <row r="4" spans="1:35" ht="15" customHeight="1" x14ac:dyDescent="0.25">
      <c r="C4" s="262" t="s">
        <v>125</v>
      </c>
      <c r="D4" s="262" t="s">
        <v>667</v>
      </c>
      <c r="E4" s="262"/>
      <c r="F4" s="262"/>
      <c r="G4" s="262" t="s">
        <v>668</v>
      </c>
    </row>
    <row r="5" spans="1:35" ht="15" customHeight="1" x14ac:dyDescent="0.25">
      <c r="C5" s="262" t="s">
        <v>127</v>
      </c>
      <c r="D5" s="262" t="s">
        <v>669</v>
      </c>
      <c r="E5" s="262"/>
      <c r="F5" s="262"/>
      <c r="G5" s="262"/>
    </row>
    <row r="6" spans="1:35" ht="15" customHeight="1" x14ac:dyDescent="0.25">
      <c r="C6" s="262" t="s">
        <v>128</v>
      </c>
      <c r="D6" s="262"/>
      <c r="E6" s="262" t="s">
        <v>670</v>
      </c>
      <c r="F6" s="262"/>
      <c r="G6" s="262"/>
    </row>
    <row r="10" spans="1:35" ht="15" customHeight="1" x14ac:dyDescent="0.25">
      <c r="A10" s="244" t="s">
        <v>129</v>
      </c>
      <c r="B10" s="245" t="s">
        <v>130</v>
      </c>
    </row>
    <row r="11" spans="1:35" ht="15" customHeight="1" x14ac:dyDescent="0.25">
      <c r="B11" s="240" t="s">
        <v>131</v>
      </c>
    </row>
    <row r="12" spans="1:35" ht="15" customHeight="1" x14ac:dyDescent="0.25">
      <c r="B12" s="240" t="s">
        <v>132</v>
      </c>
      <c r="C12" s="3" t="s">
        <v>132</v>
      </c>
      <c r="D12" s="3" t="s">
        <v>132</v>
      </c>
      <c r="E12" s="3" t="s">
        <v>132</v>
      </c>
      <c r="F12" s="3" t="s">
        <v>132</v>
      </c>
      <c r="G12" s="3" t="s">
        <v>132</v>
      </c>
      <c r="H12" s="3" t="s">
        <v>132</v>
      </c>
      <c r="I12" s="3" t="s">
        <v>132</v>
      </c>
      <c r="J12" s="3" t="s">
        <v>132</v>
      </c>
      <c r="K12" s="3" t="s">
        <v>132</v>
      </c>
      <c r="L12" s="3" t="s">
        <v>132</v>
      </c>
      <c r="M12" s="3" t="s">
        <v>132</v>
      </c>
      <c r="N12" s="3" t="s">
        <v>132</v>
      </c>
      <c r="O12" s="3" t="s">
        <v>132</v>
      </c>
      <c r="P12" s="3" t="s">
        <v>132</v>
      </c>
      <c r="Q12" s="3" t="s">
        <v>132</v>
      </c>
      <c r="R12" s="3" t="s">
        <v>132</v>
      </c>
      <c r="S12" s="3" t="s">
        <v>132</v>
      </c>
      <c r="T12" s="3" t="s">
        <v>132</v>
      </c>
      <c r="U12" s="3" t="s">
        <v>132</v>
      </c>
      <c r="V12" s="3" t="s">
        <v>132</v>
      </c>
      <c r="W12" s="3" t="s">
        <v>132</v>
      </c>
      <c r="X12" s="3" t="s">
        <v>132</v>
      </c>
      <c r="Y12" s="3" t="s">
        <v>132</v>
      </c>
      <c r="Z12" s="3" t="s">
        <v>132</v>
      </c>
      <c r="AA12" s="3" t="s">
        <v>132</v>
      </c>
      <c r="AB12" s="3" t="s">
        <v>132</v>
      </c>
      <c r="AC12" s="3" t="s">
        <v>132</v>
      </c>
      <c r="AD12" s="3" t="s">
        <v>132</v>
      </c>
      <c r="AE12" s="3" t="s">
        <v>132</v>
      </c>
      <c r="AF12" s="3" t="s">
        <v>132</v>
      </c>
      <c r="AG12" s="3" t="s">
        <v>132</v>
      </c>
      <c r="AH12" s="3" t="s">
        <v>132</v>
      </c>
      <c r="AI12" s="3" t="s">
        <v>671</v>
      </c>
    </row>
    <row r="13" spans="1:35" ht="15" customHeight="1" thickBot="1" x14ac:dyDescent="0.3">
      <c r="B13" s="241" t="s">
        <v>133</v>
      </c>
      <c r="C13" s="241">
        <v>2019</v>
      </c>
      <c r="D13" s="241">
        <v>2020</v>
      </c>
      <c r="E13" s="241">
        <v>2021</v>
      </c>
      <c r="F13" s="241">
        <v>2022</v>
      </c>
      <c r="G13" s="241">
        <v>2023</v>
      </c>
      <c r="H13" s="241">
        <v>2024</v>
      </c>
      <c r="I13" s="241">
        <v>2025</v>
      </c>
      <c r="J13" s="241">
        <v>2026</v>
      </c>
      <c r="K13" s="241">
        <v>2027</v>
      </c>
      <c r="L13" s="241">
        <v>2028</v>
      </c>
      <c r="M13" s="241">
        <v>2029</v>
      </c>
      <c r="N13" s="241">
        <v>2030</v>
      </c>
      <c r="O13" s="241">
        <v>2031</v>
      </c>
      <c r="P13" s="241">
        <v>2032</v>
      </c>
      <c r="Q13" s="241">
        <v>2033</v>
      </c>
      <c r="R13" s="241">
        <v>2034</v>
      </c>
      <c r="S13" s="241">
        <v>2035</v>
      </c>
      <c r="T13" s="241">
        <v>2036</v>
      </c>
      <c r="U13" s="241">
        <v>2037</v>
      </c>
      <c r="V13" s="241">
        <v>2038</v>
      </c>
      <c r="W13" s="241">
        <v>2039</v>
      </c>
      <c r="X13" s="241">
        <v>2040</v>
      </c>
      <c r="Y13" s="241">
        <v>2041</v>
      </c>
      <c r="Z13" s="241">
        <v>2042</v>
      </c>
      <c r="AA13" s="241">
        <v>2043</v>
      </c>
      <c r="AB13" s="241">
        <v>2044</v>
      </c>
      <c r="AC13" s="241">
        <v>2045</v>
      </c>
      <c r="AD13" s="241">
        <v>2046</v>
      </c>
      <c r="AE13" s="241">
        <v>2047</v>
      </c>
      <c r="AF13" s="241">
        <v>2048</v>
      </c>
      <c r="AG13" s="241">
        <v>2049</v>
      </c>
      <c r="AH13" s="241">
        <v>2050</v>
      </c>
      <c r="AI13" s="241">
        <v>2050</v>
      </c>
    </row>
    <row r="14" spans="1:35" ht="15" customHeight="1" thickTop="1" x14ac:dyDescent="0.25"/>
    <row r="15" spans="1:35" ht="15" customHeight="1" x14ac:dyDescent="0.25">
      <c r="B15" s="248" t="s">
        <v>134</v>
      </c>
    </row>
    <row r="16" spans="1:35" ht="15" customHeight="1" x14ac:dyDescent="0.25">
      <c r="A16" s="244" t="s">
        <v>135</v>
      </c>
      <c r="B16" s="249" t="s">
        <v>136</v>
      </c>
      <c r="C16" s="250">
        <v>25.609801999999998</v>
      </c>
      <c r="D16" s="250">
        <v>29.023219999999998</v>
      </c>
      <c r="E16" s="250">
        <v>32.153171999999998</v>
      </c>
      <c r="F16" s="250">
        <v>34.069308999999997</v>
      </c>
      <c r="G16" s="250">
        <v>34.946575000000003</v>
      </c>
      <c r="H16" s="250">
        <v>35.786288999999996</v>
      </c>
      <c r="I16" s="250">
        <v>36.260719000000002</v>
      </c>
      <c r="J16" s="250">
        <v>36.787514000000002</v>
      </c>
      <c r="K16" s="250">
        <v>37.048611000000001</v>
      </c>
      <c r="L16" s="250">
        <v>37.295333999999997</v>
      </c>
      <c r="M16" s="250">
        <v>37.478222000000002</v>
      </c>
      <c r="N16" s="250">
        <v>37.728161</v>
      </c>
      <c r="O16" s="250">
        <v>38.161762000000003</v>
      </c>
      <c r="P16" s="250">
        <v>38.435223000000001</v>
      </c>
      <c r="Q16" s="250">
        <v>38.808940999999997</v>
      </c>
      <c r="R16" s="250">
        <v>38.440941000000002</v>
      </c>
      <c r="S16" s="250">
        <v>38.606178</v>
      </c>
      <c r="T16" s="250">
        <v>38.570506999999999</v>
      </c>
      <c r="U16" s="250">
        <v>38.509875999999998</v>
      </c>
      <c r="V16" s="250">
        <v>38.289101000000002</v>
      </c>
      <c r="W16" s="250">
        <v>38.237983999999997</v>
      </c>
      <c r="X16" s="250">
        <v>38.24062</v>
      </c>
      <c r="Y16" s="250">
        <v>38.236804999999997</v>
      </c>
      <c r="Z16" s="250">
        <v>38.273491</v>
      </c>
      <c r="AA16" s="250">
        <v>38.000069000000003</v>
      </c>
      <c r="AB16" s="250">
        <v>37.980083</v>
      </c>
      <c r="AC16" s="250">
        <v>38.048946000000001</v>
      </c>
      <c r="AD16" s="250">
        <v>38.124599000000003</v>
      </c>
      <c r="AE16" s="250">
        <v>38.372813999999998</v>
      </c>
      <c r="AF16" s="250">
        <v>38.755626999999997</v>
      </c>
      <c r="AG16" s="250">
        <v>39.242901000000003</v>
      </c>
      <c r="AH16" s="250">
        <v>39.562629999999999</v>
      </c>
      <c r="AI16" s="251">
        <v>1.4128E-2</v>
      </c>
    </row>
    <row r="17" spans="1:35" ht="15" customHeight="1" x14ac:dyDescent="0.25">
      <c r="A17" s="244" t="s">
        <v>137</v>
      </c>
      <c r="B17" s="249" t="s">
        <v>138</v>
      </c>
      <c r="C17" s="250">
        <v>6.6019019999999999</v>
      </c>
      <c r="D17" s="250">
        <v>7.6872160000000003</v>
      </c>
      <c r="E17" s="250">
        <v>8.2687950000000008</v>
      </c>
      <c r="F17" s="250">
        <v>9.0856349999999999</v>
      </c>
      <c r="G17" s="250">
        <v>9.1540009999999992</v>
      </c>
      <c r="H17" s="250">
        <v>9.280481</v>
      </c>
      <c r="I17" s="250">
        <v>9.3829980000000006</v>
      </c>
      <c r="J17" s="250">
        <v>9.6329510000000003</v>
      </c>
      <c r="K17" s="250">
        <v>9.8887040000000006</v>
      </c>
      <c r="L17" s="250">
        <v>10.018386</v>
      </c>
      <c r="M17" s="250">
        <v>10.108791</v>
      </c>
      <c r="N17" s="250">
        <v>10.070297</v>
      </c>
      <c r="O17" s="250">
        <v>10.089097000000001</v>
      </c>
      <c r="P17" s="250">
        <v>10.124739999999999</v>
      </c>
      <c r="Q17" s="250">
        <v>10.179479000000001</v>
      </c>
      <c r="R17" s="250">
        <v>10.167198000000001</v>
      </c>
      <c r="S17" s="250">
        <v>10.201029</v>
      </c>
      <c r="T17" s="250">
        <v>10.205933999999999</v>
      </c>
      <c r="U17" s="250">
        <v>10.177263999999999</v>
      </c>
      <c r="V17" s="250">
        <v>10.230554</v>
      </c>
      <c r="W17" s="250">
        <v>10.229934</v>
      </c>
      <c r="X17" s="250">
        <v>10.224057999999999</v>
      </c>
      <c r="Y17" s="250">
        <v>10.182619000000001</v>
      </c>
      <c r="Z17" s="250">
        <v>10.205435</v>
      </c>
      <c r="AA17" s="250">
        <v>10.201748</v>
      </c>
      <c r="AB17" s="250">
        <v>10.166046</v>
      </c>
      <c r="AC17" s="250">
        <v>10.195328999999999</v>
      </c>
      <c r="AD17" s="250">
        <v>10.233090000000001</v>
      </c>
      <c r="AE17" s="250">
        <v>10.288786999999999</v>
      </c>
      <c r="AF17" s="250">
        <v>10.369956</v>
      </c>
      <c r="AG17" s="250">
        <v>10.475320999999999</v>
      </c>
      <c r="AH17" s="250">
        <v>10.553595</v>
      </c>
      <c r="AI17" s="251">
        <v>1.5247999999999999E-2</v>
      </c>
    </row>
    <row r="18" spans="1:35" ht="15" customHeight="1" x14ac:dyDescent="0.25">
      <c r="A18" s="244" t="s">
        <v>139</v>
      </c>
      <c r="B18" s="249" t="s">
        <v>140</v>
      </c>
      <c r="C18" s="250">
        <v>35.698853</v>
      </c>
      <c r="D18" s="250">
        <v>36.461613</v>
      </c>
      <c r="E18" s="250">
        <v>38.399318999999998</v>
      </c>
      <c r="F18" s="250">
        <v>39.064152</v>
      </c>
      <c r="G18" s="250">
        <v>39.540782999999998</v>
      </c>
      <c r="H18" s="250">
        <v>40.186931999999999</v>
      </c>
      <c r="I18" s="250">
        <v>41.594856</v>
      </c>
      <c r="J18" s="250">
        <v>42.991824999999999</v>
      </c>
      <c r="K18" s="250">
        <v>43.837153999999998</v>
      </c>
      <c r="L18" s="250">
        <v>44.673091999999997</v>
      </c>
      <c r="M18" s="250">
        <v>45.265652000000003</v>
      </c>
      <c r="N18" s="250">
        <v>45.577869</v>
      </c>
      <c r="O18" s="250">
        <v>46.066223000000001</v>
      </c>
      <c r="P18" s="250">
        <v>46.707607000000003</v>
      </c>
      <c r="Q18" s="250">
        <v>47.376925999999997</v>
      </c>
      <c r="R18" s="250">
        <v>47.925548999999997</v>
      </c>
      <c r="S18" s="250">
        <v>48.427115999999998</v>
      </c>
      <c r="T18" s="250">
        <v>49.248725999999998</v>
      </c>
      <c r="U18" s="250">
        <v>49.617587999999998</v>
      </c>
      <c r="V18" s="250">
        <v>50.274464000000002</v>
      </c>
      <c r="W18" s="250">
        <v>50.788733999999998</v>
      </c>
      <c r="X18" s="250">
        <v>51.329383999999997</v>
      </c>
      <c r="Y18" s="250">
        <v>51.800266000000001</v>
      </c>
      <c r="Z18" s="250">
        <v>52.295409999999997</v>
      </c>
      <c r="AA18" s="250">
        <v>52.754333000000003</v>
      </c>
      <c r="AB18" s="250">
        <v>53.282814000000002</v>
      </c>
      <c r="AC18" s="250">
        <v>53.718960000000003</v>
      </c>
      <c r="AD18" s="250">
        <v>54.344379000000004</v>
      </c>
      <c r="AE18" s="250">
        <v>54.812981000000001</v>
      </c>
      <c r="AF18" s="250">
        <v>55.301307999999999</v>
      </c>
      <c r="AG18" s="250">
        <v>55.799816</v>
      </c>
      <c r="AH18" s="250">
        <v>56.345497000000002</v>
      </c>
      <c r="AI18" s="251">
        <v>1.4831E-2</v>
      </c>
    </row>
    <row r="19" spans="1:35" ht="15" customHeight="1" x14ac:dyDescent="0.25">
      <c r="A19" s="244" t="s">
        <v>141</v>
      </c>
      <c r="B19" s="249" t="s">
        <v>142</v>
      </c>
      <c r="C19" s="250">
        <v>13.570377000000001</v>
      </c>
      <c r="D19" s="250">
        <v>12.323532999999999</v>
      </c>
      <c r="E19" s="250">
        <v>11.59661</v>
      </c>
      <c r="F19" s="250">
        <v>11.398016999999999</v>
      </c>
      <c r="G19" s="250">
        <v>10.785779</v>
      </c>
      <c r="H19" s="250">
        <v>10.465206999999999</v>
      </c>
      <c r="I19" s="250">
        <v>9.4281839999999999</v>
      </c>
      <c r="J19" s="250">
        <v>9.6111799999999992</v>
      </c>
      <c r="K19" s="250">
        <v>9.5653670000000002</v>
      </c>
      <c r="L19" s="250">
        <v>9.4484169999999992</v>
      </c>
      <c r="M19" s="250">
        <v>9.2826070000000005</v>
      </c>
      <c r="N19" s="250">
        <v>9.1185530000000004</v>
      </c>
      <c r="O19" s="250">
        <v>9.0308489999999999</v>
      </c>
      <c r="P19" s="250">
        <v>9.0082240000000002</v>
      </c>
      <c r="Q19" s="250">
        <v>8.9952210000000008</v>
      </c>
      <c r="R19" s="250">
        <v>8.9909090000000003</v>
      </c>
      <c r="S19" s="250">
        <v>8.8800760000000007</v>
      </c>
      <c r="T19" s="250">
        <v>8.872306</v>
      </c>
      <c r="U19" s="250">
        <v>8.8655539999999995</v>
      </c>
      <c r="V19" s="250">
        <v>8.8244550000000004</v>
      </c>
      <c r="W19" s="250">
        <v>8.7824349999999995</v>
      </c>
      <c r="X19" s="250">
        <v>8.6942799999999991</v>
      </c>
      <c r="Y19" s="250">
        <v>8.6302629999999994</v>
      </c>
      <c r="Z19" s="250">
        <v>8.5981109999999994</v>
      </c>
      <c r="AA19" s="250">
        <v>8.5792819999999992</v>
      </c>
      <c r="AB19" s="250">
        <v>8.5431100000000004</v>
      </c>
      <c r="AC19" s="250">
        <v>8.5029319999999995</v>
      </c>
      <c r="AD19" s="250">
        <v>8.5060099999999998</v>
      </c>
      <c r="AE19" s="250">
        <v>8.4820799999999998</v>
      </c>
      <c r="AF19" s="250">
        <v>8.4536800000000003</v>
      </c>
      <c r="AG19" s="250">
        <v>8.4591530000000006</v>
      </c>
      <c r="AH19" s="250">
        <v>8.4323840000000008</v>
      </c>
      <c r="AI19" s="251">
        <v>-1.5231E-2</v>
      </c>
    </row>
    <row r="20" spans="1:35" ht="15" customHeight="1" x14ac:dyDescent="0.25">
      <c r="A20" s="244" t="s">
        <v>143</v>
      </c>
      <c r="B20" s="249" t="s">
        <v>144</v>
      </c>
      <c r="C20" s="250">
        <v>8.4443459999999995</v>
      </c>
      <c r="D20" s="250">
        <v>8.2934459999999994</v>
      </c>
      <c r="E20" s="250">
        <v>8.1563990000000004</v>
      </c>
      <c r="F20" s="250">
        <v>8.0043199999999999</v>
      </c>
      <c r="G20" s="250">
        <v>8.0280679999999993</v>
      </c>
      <c r="H20" s="250">
        <v>8.0590650000000004</v>
      </c>
      <c r="I20" s="250">
        <v>7.9108099999999997</v>
      </c>
      <c r="J20" s="250">
        <v>6.5784770000000004</v>
      </c>
      <c r="K20" s="250">
        <v>6.1104609999999999</v>
      </c>
      <c r="L20" s="250">
        <v>6.114827</v>
      </c>
      <c r="M20" s="250">
        <v>6.1191079999999998</v>
      </c>
      <c r="N20" s="250">
        <v>5.9346240000000003</v>
      </c>
      <c r="O20" s="250">
        <v>5.8426629999999999</v>
      </c>
      <c r="P20" s="250">
        <v>5.7759150000000004</v>
      </c>
      <c r="Q20" s="250">
        <v>5.6171759999999997</v>
      </c>
      <c r="R20" s="250">
        <v>5.3629360000000004</v>
      </c>
      <c r="S20" s="250">
        <v>5.3776339999999996</v>
      </c>
      <c r="T20" s="250">
        <v>4.8830770000000001</v>
      </c>
      <c r="U20" s="250">
        <v>4.8852859999999998</v>
      </c>
      <c r="V20" s="250">
        <v>4.5108389999999998</v>
      </c>
      <c r="W20" s="250">
        <v>4.3309629999999997</v>
      </c>
      <c r="X20" s="250">
        <v>4.3345700000000003</v>
      </c>
      <c r="Y20" s="250">
        <v>4.3476679999999996</v>
      </c>
      <c r="Z20" s="250">
        <v>4.2739649999999996</v>
      </c>
      <c r="AA20" s="250">
        <v>4.2002689999999996</v>
      </c>
      <c r="AB20" s="250">
        <v>4.0483440000000002</v>
      </c>
      <c r="AC20" s="250">
        <v>3.9849679999999998</v>
      </c>
      <c r="AD20" s="250">
        <v>3.9184230000000002</v>
      </c>
      <c r="AE20" s="250">
        <v>3.9228809999999998</v>
      </c>
      <c r="AF20" s="250">
        <v>3.925656</v>
      </c>
      <c r="AG20" s="250">
        <v>3.9290090000000002</v>
      </c>
      <c r="AH20" s="250">
        <v>3.9338570000000002</v>
      </c>
      <c r="AI20" s="251">
        <v>-2.4340000000000001E-2</v>
      </c>
    </row>
    <row r="21" spans="1:35" ht="15" customHeight="1" x14ac:dyDescent="0.25">
      <c r="A21" s="244" t="s">
        <v>145</v>
      </c>
      <c r="B21" s="249" t="s">
        <v>146</v>
      </c>
      <c r="C21" s="250">
        <v>2.62724</v>
      </c>
      <c r="D21" s="250">
        <v>2.6300240000000001</v>
      </c>
      <c r="E21" s="250">
        <v>2.6087720000000001</v>
      </c>
      <c r="F21" s="250">
        <v>2.5553729999999999</v>
      </c>
      <c r="G21" s="250">
        <v>2.5006309999999998</v>
      </c>
      <c r="H21" s="250">
        <v>2.4470450000000001</v>
      </c>
      <c r="I21" s="250">
        <v>2.4145089999999998</v>
      </c>
      <c r="J21" s="250">
        <v>2.335763</v>
      </c>
      <c r="K21" s="250">
        <v>2.3017660000000002</v>
      </c>
      <c r="L21" s="250">
        <v>2.2868230000000001</v>
      </c>
      <c r="M21" s="250">
        <v>2.2741829999999998</v>
      </c>
      <c r="N21" s="250">
        <v>2.2651880000000002</v>
      </c>
      <c r="O21" s="250">
        <v>2.2582719999999998</v>
      </c>
      <c r="P21" s="250">
        <v>2.2477589999999998</v>
      </c>
      <c r="Q21" s="250">
        <v>2.2424330000000001</v>
      </c>
      <c r="R21" s="250">
        <v>2.2373270000000001</v>
      </c>
      <c r="S21" s="250">
        <v>2.2342270000000002</v>
      </c>
      <c r="T21" s="250">
        <v>2.2254559999999999</v>
      </c>
      <c r="U21" s="250">
        <v>2.210283</v>
      </c>
      <c r="V21" s="250">
        <v>2.2100919999999999</v>
      </c>
      <c r="W21" s="250">
        <v>2.1947269999999999</v>
      </c>
      <c r="X21" s="250">
        <v>2.188682</v>
      </c>
      <c r="Y21" s="250">
        <v>2.1710349999999998</v>
      </c>
      <c r="Z21" s="250">
        <v>2.163268</v>
      </c>
      <c r="AA21" s="250">
        <v>2.1493090000000001</v>
      </c>
      <c r="AB21" s="250">
        <v>2.155904</v>
      </c>
      <c r="AC21" s="250">
        <v>2.1478120000000001</v>
      </c>
      <c r="AD21" s="250">
        <v>2.1489400000000001</v>
      </c>
      <c r="AE21" s="250">
        <v>2.1471490000000002</v>
      </c>
      <c r="AF21" s="250">
        <v>2.1497289999999998</v>
      </c>
      <c r="AG21" s="250">
        <v>2.1383939999999999</v>
      </c>
      <c r="AH21" s="250">
        <v>2.1336200000000001</v>
      </c>
      <c r="AI21" s="251">
        <v>-6.6909999999999999E-3</v>
      </c>
    </row>
    <row r="22" spans="1:35" ht="15" customHeight="1" x14ac:dyDescent="0.25">
      <c r="A22" s="244" t="s">
        <v>147</v>
      </c>
      <c r="B22" s="249" t="s">
        <v>148</v>
      </c>
      <c r="C22" s="250">
        <v>4.8251799999999996</v>
      </c>
      <c r="D22" s="250">
        <v>4.7668470000000003</v>
      </c>
      <c r="E22" s="250">
        <v>4.8266299999999998</v>
      </c>
      <c r="F22" s="250">
        <v>4.8912240000000002</v>
      </c>
      <c r="G22" s="250">
        <v>4.9187209999999997</v>
      </c>
      <c r="H22" s="250">
        <v>4.9501220000000004</v>
      </c>
      <c r="I22" s="250">
        <v>4.9801510000000002</v>
      </c>
      <c r="J22" s="250">
        <v>5.0074630000000004</v>
      </c>
      <c r="K22" s="250">
        <v>5.044035</v>
      </c>
      <c r="L22" s="250">
        <v>5.0805860000000003</v>
      </c>
      <c r="M22" s="250">
        <v>5.1063669999999997</v>
      </c>
      <c r="N22" s="250">
        <v>5.1285020000000001</v>
      </c>
      <c r="O22" s="250">
        <v>5.1447729999999998</v>
      </c>
      <c r="P22" s="250">
        <v>5.1521270000000001</v>
      </c>
      <c r="Q22" s="250">
        <v>5.1670100000000003</v>
      </c>
      <c r="R22" s="250">
        <v>5.1740490000000001</v>
      </c>
      <c r="S22" s="250">
        <v>5.1893859999999998</v>
      </c>
      <c r="T22" s="250">
        <v>5.2040689999999996</v>
      </c>
      <c r="U22" s="250">
        <v>5.213857</v>
      </c>
      <c r="V22" s="250">
        <v>5.2279879999999999</v>
      </c>
      <c r="W22" s="250">
        <v>5.2399089999999999</v>
      </c>
      <c r="X22" s="250">
        <v>5.2577559999999997</v>
      </c>
      <c r="Y22" s="250">
        <v>5.2831010000000003</v>
      </c>
      <c r="Z22" s="250">
        <v>5.2957599999999996</v>
      </c>
      <c r="AA22" s="250">
        <v>5.3193109999999999</v>
      </c>
      <c r="AB22" s="250">
        <v>5.3508870000000002</v>
      </c>
      <c r="AC22" s="250">
        <v>5.378565</v>
      </c>
      <c r="AD22" s="250">
        <v>5.4241640000000002</v>
      </c>
      <c r="AE22" s="250">
        <v>5.462148</v>
      </c>
      <c r="AF22" s="250">
        <v>5.5009990000000002</v>
      </c>
      <c r="AG22" s="250">
        <v>5.5460750000000001</v>
      </c>
      <c r="AH22" s="250">
        <v>5.5987090000000004</v>
      </c>
      <c r="AI22" s="251">
        <v>4.8079999999999998E-3</v>
      </c>
    </row>
    <row r="23" spans="1:35" ht="15" customHeight="1" x14ac:dyDescent="0.25">
      <c r="A23" s="244" t="s">
        <v>149</v>
      </c>
      <c r="B23" s="249" t="s">
        <v>150</v>
      </c>
      <c r="C23" s="250">
        <v>3.9866100000000002</v>
      </c>
      <c r="D23" s="250">
        <v>4.4943949999999999</v>
      </c>
      <c r="E23" s="250">
        <v>5.0654859999999999</v>
      </c>
      <c r="F23" s="250">
        <v>5.8727770000000001</v>
      </c>
      <c r="G23" s="250">
        <v>6.2932600000000001</v>
      </c>
      <c r="H23" s="250">
        <v>6.3855959999999996</v>
      </c>
      <c r="I23" s="250">
        <v>6.7426329999999997</v>
      </c>
      <c r="J23" s="250">
        <v>6.775188</v>
      </c>
      <c r="K23" s="250">
        <v>6.8397610000000002</v>
      </c>
      <c r="L23" s="250">
        <v>6.9137060000000004</v>
      </c>
      <c r="M23" s="250">
        <v>7.0304450000000003</v>
      </c>
      <c r="N23" s="250">
        <v>7.3056140000000003</v>
      </c>
      <c r="O23" s="250">
        <v>7.3696809999999999</v>
      </c>
      <c r="P23" s="250">
        <v>7.3790680000000002</v>
      </c>
      <c r="Q23" s="250">
        <v>7.4076320000000004</v>
      </c>
      <c r="R23" s="250">
        <v>7.4510740000000002</v>
      </c>
      <c r="S23" s="250">
        <v>7.7109379999999996</v>
      </c>
      <c r="T23" s="250">
        <v>7.8029659999999996</v>
      </c>
      <c r="U23" s="250">
        <v>7.8337690000000002</v>
      </c>
      <c r="V23" s="250">
        <v>7.8797639999999998</v>
      </c>
      <c r="W23" s="250">
        <v>7.9300490000000003</v>
      </c>
      <c r="X23" s="250">
        <v>7.9818179999999996</v>
      </c>
      <c r="Y23" s="250">
        <v>8.0455719999999999</v>
      </c>
      <c r="Z23" s="250">
        <v>8.1435569999999995</v>
      </c>
      <c r="AA23" s="250">
        <v>8.3033509999999993</v>
      </c>
      <c r="AB23" s="250">
        <v>8.4933429999999994</v>
      </c>
      <c r="AC23" s="250">
        <v>8.6902369999999998</v>
      </c>
      <c r="AD23" s="250">
        <v>8.8819239999999997</v>
      </c>
      <c r="AE23" s="250">
        <v>9.0969390000000008</v>
      </c>
      <c r="AF23" s="250">
        <v>9.3202920000000002</v>
      </c>
      <c r="AG23" s="250">
        <v>9.5950120000000005</v>
      </c>
      <c r="AH23" s="250">
        <v>9.8943119999999993</v>
      </c>
      <c r="AI23" s="251">
        <v>2.9756999999999999E-2</v>
      </c>
    </row>
    <row r="24" spans="1:35" ht="15" customHeight="1" x14ac:dyDescent="0.25">
      <c r="A24" s="244" t="s">
        <v>151</v>
      </c>
      <c r="B24" s="249" t="s">
        <v>152</v>
      </c>
      <c r="C24" s="250">
        <v>1.4188179999999999</v>
      </c>
      <c r="D24" s="250">
        <v>0.77088999999999996</v>
      </c>
      <c r="E24" s="250">
        <v>0.73635600000000001</v>
      </c>
      <c r="F24" s="250">
        <v>0.77302999999999999</v>
      </c>
      <c r="G24" s="250">
        <v>0.85486300000000004</v>
      </c>
      <c r="H24" s="250">
        <v>0.88145899999999999</v>
      </c>
      <c r="I24" s="250">
        <v>0.81568700000000005</v>
      </c>
      <c r="J24" s="250">
        <v>0.66515999999999997</v>
      </c>
      <c r="K24" s="250">
        <v>0.62254200000000004</v>
      </c>
      <c r="L24" s="250">
        <v>0.63731199999999999</v>
      </c>
      <c r="M24" s="250">
        <v>0.62827100000000002</v>
      </c>
      <c r="N24" s="250">
        <v>0.58481099999999997</v>
      </c>
      <c r="O24" s="250">
        <v>0.57833400000000001</v>
      </c>
      <c r="P24" s="250">
        <v>0.58870699999999998</v>
      </c>
      <c r="Q24" s="250">
        <v>0.56707300000000005</v>
      </c>
      <c r="R24" s="250">
        <v>0.580399</v>
      </c>
      <c r="S24" s="250">
        <v>0.578376</v>
      </c>
      <c r="T24" s="250">
        <v>0.57243900000000003</v>
      </c>
      <c r="U24" s="250">
        <v>0.59517100000000001</v>
      </c>
      <c r="V24" s="250">
        <v>0.59510399999999997</v>
      </c>
      <c r="W24" s="250">
        <v>0.59570100000000004</v>
      </c>
      <c r="X24" s="250">
        <v>0.59037600000000001</v>
      </c>
      <c r="Y24" s="250">
        <v>0.60090699999999997</v>
      </c>
      <c r="Z24" s="250">
        <v>0.59753500000000004</v>
      </c>
      <c r="AA24" s="250">
        <v>0.60119299999999998</v>
      </c>
      <c r="AB24" s="250">
        <v>0.60337300000000005</v>
      </c>
      <c r="AC24" s="250">
        <v>0.60776399999999997</v>
      </c>
      <c r="AD24" s="250">
        <v>0.60822900000000002</v>
      </c>
      <c r="AE24" s="250">
        <v>0.61257099999999998</v>
      </c>
      <c r="AF24" s="250">
        <v>0.61423099999999997</v>
      </c>
      <c r="AG24" s="250">
        <v>0.61750899999999997</v>
      </c>
      <c r="AH24" s="250">
        <v>0.612761</v>
      </c>
      <c r="AI24" s="251">
        <v>-2.6721000000000002E-2</v>
      </c>
    </row>
    <row r="25" spans="1:35" ht="15" customHeight="1" x14ac:dyDescent="0.25">
      <c r="A25" s="244" t="s">
        <v>153</v>
      </c>
      <c r="B25" s="248" t="s">
        <v>154</v>
      </c>
      <c r="C25" s="252">
        <v>102.783119</v>
      </c>
      <c r="D25" s="252">
        <v>106.451172</v>
      </c>
      <c r="E25" s="252">
        <v>111.811539</v>
      </c>
      <c r="F25" s="252">
        <v>115.71384399999999</v>
      </c>
      <c r="G25" s="252">
        <v>117.022682</v>
      </c>
      <c r="H25" s="252">
        <v>118.442215</v>
      </c>
      <c r="I25" s="252">
        <v>119.530548</v>
      </c>
      <c r="J25" s="252">
        <v>120.385521</v>
      </c>
      <c r="K25" s="252">
        <v>121.258408</v>
      </c>
      <c r="L25" s="252">
        <v>122.468491</v>
      </c>
      <c r="M25" s="252">
        <v>123.29364</v>
      </c>
      <c r="N25" s="252">
        <v>123.713615</v>
      </c>
      <c r="O25" s="252">
        <v>124.541656</v>
      </c>
      <c r="P25" s="252">
        <v>125.41937299999999</v>
      </c>
      <c r="Q25" s="252">
        <v>126.36187700000001</v>
      </c>
      <c r="R25" s="252">
        <v>126.330383</v>
      </c>
      <c r="S25" s="252">
        <v>127.204956</v>
      </c>
      <c r="T25" s="252">
        <v>127.58548</v>
      </c>
      <c r="U25" s="252">
        <v>127.908653</v>
      </c>
      <c r="V25" s="252">
        <v>128.04235800000001</v>
      </c>
      <c r="W25" s="252">
        <v>128.33042900000001</v>
      </c>
      <c r="X25" s="252">
        <v>128.841553</v>
      </c>
      <c r="Y25" s="252">
        <v>129.298248</v>
      </c>
      <c r="Z25" s="252">
        <v>129.84652700000001</v>
      </c>
      <c r="AA25" s="252">
        <v>130.10887099999999</v>
      </c>
      <c r="AB25" s="252">
        <v>130.62390099999999</v>
      </c>
      <c r="AC25" s="252">
        <v>131.27551299999999</v>
      </c>
      <c r="AD25" s="252">
        <v>132.189774</v>
      </c>
      <c r="AE25" s="252">
        <v>133.19834900000001</v>
      </c>
      <c r="AF25" s="252">
        <v>134.39149499999999</v>
      </c>
      <c r="AG25" s="252">
        <v>135.80317700000001</v>
      </c>
      <c r="AH25" s="252">
        <v>137.06736799999999</v>
      </c>
      <c r="AI25" s="253">
        <v>9.3290000000000005E-3</v>
      </c>
    </row>
    <row r="27" spans="1:35" ht="15" customHeight="1" x14ac:dyDescent="0.25">
      <c r="B27" s="248" t="s">
        <v>40</v>
      </c>
    </row>
    <row r="28" spans="1:35" ht="15" customHeight="1" x14ac:dyDescent="0.25">
      <c r="A28" s="244" t="s">
        <v>155</v>
      </c>
      <c r="B28" s="249" t="s">
        <v>156</v>
      </c>
      <c r="C28" s="250">
        <v>15.557912999999999</v>
      </c>
      <c r="D28" s="250">
        <v>14.531610000000001</v>
      </c>
      <c r="E28" s="250">
        <v>10.839822</v>
      </c>
      <c r="F28" s="250">
        <v>9.2830449999999995</v>
      </c>
      <c r="G28" s="250">
        <v>9.7110830000000004</v>
      </c>
      <c r="H28" s="250">
        <v>9.3964870000000005</v>
      </c>
      <c r="I28" s="250">
        <v>8.3765269999999994</v>
      </c>
      <c r="J28" s="250">
        <v>8.7795159999999992</v>
      </c>
      <c r="K28" s="250">
        <v>8.26525</v>
      </c>
      <c r="L28" s="250">
        <v>7.7403579999999996</v>
      </c>
      <c r="M28" s="250">
        <v>7.3311029999999997</v>
      </c>
      <c r="N28" s="250">
        <v>5.6586470000000002</v>
      </c>
      <c r="O28" s="250">
        <v>5.5154240000000003</v>
      </c>
      <c r="P28" s="250">
        <v>5.242305</v>
      </c>
      <c r="Q28" s="250">
        <v>4.7038979999999997</v>
      </c>
      <c r="R28" s="250">
        <v>5.0363309999999997</v>
      </c>
      <c r="S28" s="250">
        <v>5.0398370000000003</v>
      </c>
      <c r="T28" s="250">
        <v>4.8863589999999997</v>
      </c>
      <c r="U28" s="250">
        <v>5.3576750000000004</v>
      </c>
      <c r="V28" s="250">
        <v>5.2459239999999996</v>
      </c>
      <c r="W28" s="250">
        <v>5.1072490000000004</v>
      </c>
      <c r="X28" s="250">
        <v>5.2335770000000004</v>
      </c>
      <c r="Y28" s="250">
        <v>5.7839109999999998</v>
      </c>
      <c r="Z28" s="250">
        <v>5.6807480000000004</v>
      </c>
      <c r="AA28" s="250">
        <v>5.922231</v>
      </c>
      <c r="AB28" s="250">
        <v>5.976051</v>
      </c>
      <c r="AC28" s="250">
        <v>5.8664319999999996</v>
      </c>
      <c r="AD28" s="250">
        <v>5.9365189999999997</v>
      </c>
      <c r="AE28" s="250">
        <v>5.9632670000000001</v>
      </c>
      <c r="AF28" s="250">
        <v>5.8324150000000001</v>
      </c>
      <c r="AG28" s="250">
        <v>6.03104</v>
      </c>
      <c r="AH28" s="250">
        <v>5.8684029999999998</v>
      </c>
      <c r="AI28" s="251">
        <v>-3.0962E-2</v>
      </c>
    </row>
    <row r="29" spans="1:35" ht="15" customHeight="1" x14ac:dyDescent="0.25">
      <c r="A29" s="244" t="s">
        <v>157</v>
      </c>
      <c r="B29" s="249" t="s">
        <v>158</v>
      </c>
      <c r="C29" s="250">
        <v>4.8189669999999998</v>
      </c>
      <c r="D29" s="250">
        <v>4.2026919999999999</v>
      </c>
      <c r="E29" s="250">
        <v>4.2550379999999999</v>
      </c>
      <c r="F29" s="250">
        <v>4.3444089999999997</v>
      </c>
      <c r="G29" s="250">
        <v>4.3102210000000003</v>
      </c>
      <c r="H29" s="250">
        <v>4.2046720000000004</v>
      </c>
      <c r="I29" s="250">
        <v>4.0513089999999998</v>
      </c>
      <c r="J29" s="250">
        <v>3.73584</v>
      </c>
      <c r="K29" s="250">
        <v>3.7581859999999998</v>
      </c>
      <c r="L29" s="250">
        <v>3.6265990000000001</v>
      </c>
      <c r="M29" s="250">
        <v>3.4723139999999999</v>
      </c>
      <c r="N29" s="250">
        <v>3.5338050000000001</v>
      </c>
      <c r="O29" s="250">
        <v>3.4992549999999998</v>
      </c>
      <c r="P29" s="250">
        <v>3.4031340000000001</v>
      </c>
      <c r="Q29" s="250">
        <v>3.4278849999999998</v>
      </c>
      <c r="R29" s="250">
        <v>3.436105</v>
      </c>
      <c r="S29" s="250">
        <v>3.3913570000000002</v>
      </c>
      <c r="T29" s="250">
        <v>3.3277329999999998</v>
      </c>
      <c r="U29" s="250">
        <v>3.427994</v>
      </c>
      <c r="V29" s="250">
        <v>3.3850250000000002</v>
      </c>
      <c r="W29" s="250">
        <v>3.3944350000000001</v>
      </c>
      <c r="X29" s="250">
        <v>3.4204829999999999</v>
      </c>
      <c r="Y29" s="250">
        <v>3.4190909999999999</v>
      </c>
      <c r="Z29" s="250">
        <v>3.4243320000000002</v>
      </c>
      <c r="AA29" s="250">
        <v>3.4294500000000001</v>
      </c>
      <c r="AB29" s="250">
        <v>3.4336669999999998</v>
      </c>
      <c r="AC29" s="250">
        <v>3.4634749999999999</v>
      </c>
      <c r="AD29" s="250">
        <v>3.5215109999999998</v>
      </c>
      <c r="AE29" s="250">
        <v>3.5346359999999999</v>
      </c>
      <c r="AF29" s="250">
        <v>3.576368</v>
      </c>
      <c r="AG29" s="250">
        <v>3.644244</v>
      </c>
      <c r="AH29" s="250">
        <v>3.6931579999999999</v>
      </c>
      <c r="AI29" s="251">
        <v>-8.5459999999999998E-3</v>
      </c>
    </row>
    <row r="30" spans="1:35" ht="15" customHeight="1" x14ac:dyDescent="0.25">
      <c r="A30" s="244" t="s">
        <v>159</v>
      </c>
      <c r="B30" s="249" t="s">
        <v>160</v>
      </c>
      <c r="C30" s="250">
        <v>2.7910699999999999</v>
      </c>
      <c r="D30" s="250">
        <v>2.72174</v>
      </c>
      <c r="E30" s="250">
        <v>2.397942</v>
      </c>
      <c r="F30" s="250">
        <v>2.3108569999999999</v>
      </c>
      <c r="G30" s="250">
        <v>2.2054640000000001</v>
      </c>
      <c r="H30" s="250">
        <v>2.1710410000000002</v>
      </c>
      <c r="I30" s="250">
        <v>2.2510620000000001</v>
      </c>
      <c r="J30" s="250">
        <v>2.3443779999999999</v>
      </c>
      <c r="K30" s="250">
        <v>2.1893199999999999</v>
      </c>
      <c r="L30" s="250">
        <v>1.8974420000000001</v>
      </c>
      <c r="M30" s="250">
        <v>1.81331</v>
      </c>
      <c r="N30" s="250">
        <v>1.7699849999999999</v>
      </c>
      <c r="O30" s="250">
        <v>1.839804</v>
      </c>
      <c r="P30" s="250">
        <v>1.7664489999999999</v>
      </c>
      <c r="Q30" s="250">
        <v>1.596209</v>
      </c>
      <c r="R30" s="250">
        <v>1.557857</v>
      </c>
      <c r="S30" s="250">
        <v>1.522343</v>
      </c>
      <c r="T30" s="250">
        <v>1.501905</v>
      </c>
      <c r="U30" s="250">
        <v>1.5050410000000001</v>
      </c>
      <c r="V30" s="250">
        <v>1.4863040000000001</v>
      </c>
      <c r="W30" s="250">
        <v>1.46496</v>
      </c>
      <c r="X30" s="250">
        <v>1.443362</v>
      </c>
      <c r="Y30" s="250">
        <v>1.435708</v>
      </c>
      <c r="Z30" s="250">
        <v>1.394784</v>
      </c>
      <c r="AA30" s="250">
        <v>1.3413330000000001</v>
      </c>
      <c r="AB30" s="250">
        <v>1.2892600000000001</v>
      </c>
      <c r="AC30" s="250">
        <v>1.2636419999999999</v>
      </c>
      <c r="AD30" s="250">
        <v>1.2228490000000001</v>
      </c>
      <c r="AE30" s="250">
        <v>1.183778</v>
      </c>
      <c r="AF30" s="250">
        <v>1.151181</v>
      </c>
      <c r="AG30" s="250">
        <v>1.1385050000000001</v>
      </c>
      <c r="AH30" s="250">
        <v>1.106201</v>
      </c>
      <c r="AI30" s="251">
        <v>-2.9413000000000002E-2</v>
      </c>
    </row>
    <row r="31" spans="1:35" ht="15" customHeight="1" x14ac:dyDescent="0.25">
      <c r="A31" s="244" t="s">
        <v>161</v>
      </c>
      <c r="B31" s="249" t="s">
        <v>162</v>
      </c>
      <c r="C31" s="250">
        <v>0.291597</v>
      </c>
      <c r="D31" s="250">
        <v>0.31146499999999999</v>
      </c>
      <c r="E31" s="250">
        <v>0.198491</v>
      </c>
      <c r="F31" s="250">
        <v>0.188917</v>
      </c>
      <c r="G31" s="250">
        <v>0.184921</v>
      </c>
      <c r="H31" s="250">
        <v>0.18823599999999999</v>
      </c>
      <c r="I31" s="250">
        <v>0.17755699999999999</v>
      </c>
      <c r="J31" s="250">
        <v>0.18305299999999999</v>
      </c>
      <c r="K31" s="250">
        <v>0.19739899999999999</v>
      </c>
      <c r="L31" s="250">
        <v>0.20369599999999999</v>
      </c>
      <c r="M31" s="250">
        <v>0.201345</v>
      </c>
      <c r="N31" s="250">
        <v>0.20998700000000001</v>
      </c>
      <c r="O31" s="250">
        <v>0.201656</v>
      </c>
      <c r="P31" s="250">
        <v>0.21015600000000001</v>
      </c>
      <c r="Q31" s="250">
        <v>0.21035799999999999</v>
      </c>
      <c r="R31" s="250">
        <v>0.21873999999999999</v>
      </c>
      <c r="S31" s="250">
        <v>0.21698000000000001</v>
      </c>
      <c r="T31" s="250">
        <v>0.21213599999999999</v>
      </c>
      <c r="U31" s="250">
        <v>0.21097199999999999</v>
      </c>
      <c r="V31" s="250">
        <v>0.20901800000000001</v>
      </c>
      <c r="W31" s="250">
        <v>0.209871</v>
      </c>
      <c r="X31" s="250">
        <v>0.208984</v>
      </c>
      <c r="Y31" s="250">
        <v>0.21038799999999999</v>
      </c>
      <c r="Z31" s="250">
        <v>0.20815700000000001</v>
      </c>
      <c r="AA31" s="250">
        <v>0.206515</v>
      </c>
      <c r="AB31" s="250">
        <v>0.20391200000000001</v>
      </c>
      <c r="AC31" s="250">
        <v>0.20144699999999999</v>
      </c>
      <c r="AD31" s="250">
        <v>0.19919899999999999</v>
      </c>
      <c r="AE31" s="250">
        <v>0.19694999999999999</v>
      </c>
      <c r="AF31" s="250">
        <v>0.19639499999999999</v>
      </c>
      <c r="AG31" s="250">
        <v>0.194942</v>
      </c>
      <c r="AH31" s="250">
        <v>0.19145200000000001</v>
      </c>
      <c r="AI31" s="251">
        <v>-1.3480000000000001E-2</v>
      </c>
    </row>
    <row r="32" spans="1:35" ht="15" customHeight="1" x14ac:dyDescent="0.25">
      <c r="A32" s="244" t="s">
        <v>163</v>
      </c>
      <c r="B32" s="248" t="s">
        <v>154</v>
      </c>
      <c r="C32" s="252">
        <v>23.459548999999999</v>
      </c>
      <c r="D32" s="252">
        <v>21.767506000000001</v>
      </c>
      <c r="E32" s="252">
        <v>17.691293999999999</v>
      </c>
      <c r="F32" s="252">
        <v>16.127226</v>
      </c>
      <c r="G32" s="252">
        <v>16.41169</v>
      </c>
      <c r="H32" s="252">
        <v>15.960435</v>
      </c>
      <c r="I32" s="252">
        <v>14.856455</v>
      </c>
      <c r="J32" s="252">
        <v>15.042787000000001</v>
      </c>
      <c r="K32" s="252">
        <v>14.410155</v>
      </c>
      <c r="L32" s="252">
        <v>13.468095</v>
      </c>
      <c r="M32" s="252">
        <v>12.818072000000001</v>
      </c>
      <c r="N32" s="252">
        <v>11.172423</v>
      </c>
      <c r="O32" s="252">
        <v>11.056138000000001</v>
      </c>
      <c r="P32" s="252">
        <v>10.622044000000001</v>
      </c>
      <c r="Q32" s="252">
        <v>9.9383490000000005</v>
      </c>
      <c r="R32" s="252">
        <v>10.249033000000001</v>
      </c>
      <c r="S32" s="252">
        <v>10.170517</v>
      </c>
      <c r="T32" s="252">
        <v>9.928134</v>
      </c>
      <c r="U32" s="252">
        <v>10.501682000000001</v>
      </c>
      <c r="V32" s="252">
        <v>10.326271999999999</v>
      </c>
      <c r="W32" s="252">
        <v>10.176515</v>
      </c>
      <c r="X32" s="252">
        <v>10.306406000000001</v>
      </c>
      <c r="Y32" s="252">
        <v>10.849097</v>
      </c>
      <c r="Z32" s="252">
        <v>10.708019999999999</v>
      </c>
      <c r="AA32" s="252">
        <v>10.899528999999999</v>
      </c>
      <c r="AB32" s="252">
        <v>10.902891</v>
      </c>
      <c r="AC32" s="252">
        <v>10.794995</v>
      </c>
      <c r="AD32" s="252">
        <v>10.880077</v>
      </c>
      <c r="AE32" s="252">
        <v>10.878632</v>
      </c>
      <c r="AF32" s="252">
        <v>10.756359</v>
      </c>
      <c r="AG32" s="252">
        <v>11.00873</v>
      </c>
      <c r="AH32" s="252">
        <v>10.859214</v>
      </c>
      <c r="AI32" s="253">
        <v>-2.4541E-2</v>
      </c>
    </row>
    <row r="34" spans="1:35" ht="15" customHeight="1" x14ac:dyDescent="0.25">
      <c r="B34" s="248" t="s">
        <v>45</v>
      </c>
    </row>
    <row r="35" spans="1:35" ht="15" customHeight="1" x14ac:dyDescent="0.25">
      <c r="A35" s="244" t="s">
        <v>164</v>
      </c>
      <c r="B35" s="249" t="s">
        <v>165</v>
      </c>
      <c r="C35" s="250">
        <v>16.699137</v>
      </c>
      <c r="D35" s="250">
        <v>19.67774</v>
      </c>
      <c r="E35" s="250">
        <v>19.813248000000002</v>
      </c>
      <c r="F35" s="250">
        <v>21.186703000000001</v>
      </c>
      <c r="G35" s="250">
        <v>22.677301</v>
      </c>
      <c r="H35" s="250">
        <v>23.574000999999999</v>
      </c>
      <c r="I35" s="250">
        <v>23.217295</v>
      </c>
      <c r="J35" s="250">
        <v>24.092285</v>
      </c>
      <c r="K35" s="250">
        <v>24.293886000000001</v>
      </c>
      <c r="L35" s="250">
        <v>24.191198</v>
      </c>
      <c r="M35" s="250">
        <v>24.077266999999999</v>
      </c>
      <c r="N35" s="250">
        <v>22.821301999999999</v>
      </c>
      <c r="O35" s="250">
        <v>23.160934000000001</v>
      </c>
      <c r="P35" s="250">
        <v>23.184768999999999</v>
      </c>
      <c r="Q35" s="250">
        <v>23.166058</v>
      </c>
      <c r="R35" s="250">
        <v>23.190947000000001</v>
      </c>
      <c r="S35" s="250">
        <v>23.408086999999998</v>
      </c>
      <c r="T35" s="250">
        <v>23.194202000000001</v>
      </c>
      <c r="U35" s="250">
        <v>23.611103</v>
      </c>
      <c r="V35" s="250">
        <v>23.302990000000001</v>
      </c>
      <c r="W35" s="250">
        <v>23.079035000000001</v>
      </c>
      <c r="X35" s="250">
        <v>23.200662999999999</v>
      </c>
      <c r="Y35" s="250">
        <v>23.616288999999998</v>
      </c>
      <c r="Z35" s="250">
        <v>23.485143999999998</v>
      </c>
      <c r="AA35" s="250">
        <v>23.346128</v>
      </c>
      <c r="AB35" s="250">
        <v>23.194835999999999</v>
      </c>
      <c r="AC35" s="250">
        <v>23.039408000000002</v>
      </c>
      <c r="AD35" s="250">
        <v>22.963045000000001</v>
      </c>
      <c r="AE35" s="250">
        <v>23.076998</v>
      </c>
      <c r="AF35" s="250">
        <v>23.139054999999999</v>
      </c>
      <c r="AG35" s="250">
        <v>23.632501999999999</v>
      </c>
      <c r="AH35" s="250">
        <v>23.532876999999999</v>
      </c>
      <c r="AI35" s="251">
        <v>1.1127E-2</v>
      </c>
    </row>
    <row r="36" spans="1:35" ht="15" customHeight="1" x14ac:dyDescent="0.25">
      <c r="A36" s="244" t="s">
        <v>166</v>
      </c>
      <c r="B36" s="249" t="s">
        <v>160</v>
      </c>
      <c r="C36" s="250">
        <v>4.4833309999999997</v>
      </c>
      <c r="D36" s="250">
        <v>5.390441</v>
      </c>
      <c r="E36" s="250">
        <v>6.2952500000000002</v>
      </c>
      <c r="F36" s="250">
        <v>6.6590639999999999</v>
      </c>
      <c r="G36" s="250">
        <v>6.8649969999999998</v>
      </c>
      <c r="H36" s="250">
        <v>7.3784159999999996</v>
      </c>
      <c r="I36" s="250">
        <v>8.3290830000000007</v>
      </c>
      <c r="J36" s="250">
        <v>9.2021879999999996</v>
      </c>
      <c r="K36" s="250">
        <v>9.561375</v>
      </c>
      <c r="L36" s="250">
        <v>9.9213090000000008</v>
      </c>
      <c r="M36" s="250">
        <v>10.159160999999999</v>
      </c>
      <c r="N36" s="250">
        <v>10.409155999999999</v>
      </c>
      <c r="O36" s="250">
        <v>10.643183000000001</v>
      </c>
      <c r="P36" s="250">
        <v>10.902958999999999</v>
      </c>
      <c r="Q36" s="250">
        <v>11.031044</v>
      </c>
      <c r="R36" s="250">
        <v>11.16286</v>
      </c>
      <c r="S36" s="250">
        <v>11.386827</v>
      </c>
      <c r="T36" s="250">
        <v>11.532693999999999</v>
      </c>
      <c r="U36" s="250">
        <v>11.532209999999999</v>
      </c>
      <c r="V36" s="250">
        <v>11.555552</v>
      </c>
      <c r="W36" s="250">
        <v>11.577883999999999</v>
      </c>
      <c r="X36" s="250">
        <v>11.721876</v>
      </c>
      <c r="Y36" s="250">
        <v>11.812588999999999</v>
      </c>
      <c r="Z36" s="250">
        <v>11.835786000000001</v>
      </c>
      <c r="AA36" s="250">
        <v>11.857625000000001</v>
      </c>
      <c r="AB36" s="250">
        <v>11.900509</v>
      </c>
      <c r="AC36" s="250">
        <v>11.898771999999999</v>
      </c>
      <c r="AD36" s="250">
        <v>11.921367</v>
      </c>
      <c r="AE36" s="250">
        <v>11.949547000000001</v>
      </c>
      <c r="AF36" s="250">
        <v>12.009178</v>
      </c>
      <c r="AG36" s="250">
        <v>12.025288</v>
      </c>
      <c r="AH36" s="250">
        <v>12.043931000000001</v>
      </c>
      <c r="AI36" s="251">
        <v>3.2391000000000003E-2</v>
      </c>
    </row>
    <row r="37" spans="1:35" ht="15" customHeight="1" x14ac:dyDescent="0.25">
      <c r="A37" s="244" t="s">
        <v>167</v>
      </c>
      <c r="B37" s="249" t="s">
        <v>168</v>
      </c>
      <c r="C37" s="250">
        <v>2.3848449999999999</v>
      </c>
      <c r="D37" s="250">
        <v>2.0873349999999999</v>
      </c>
      <c r="E37" s="250">
        <v>2.2189100000000002</v>
      </c>
      <c r="F37" s="250">
        <v>2.7331300000000001</v>
      </c>
      <c r="G37" s="250">
        <v>2.7490260000000002</v>
      </c>
      <c r="H37" s="250">
        <v>2.7655249999999998</v>
      </c>
      <c r="I37" s="250">
        <v>2.7840210000000001</v>
      </c>
      <c r="J37" s="250">
        <v>2.799102</v>
      </c>
      <c r="K37" s="250">
        <v>2.7965789999999999</v>
      </c>
      <c r="L37" s="250">
        <v>2.7540040000000001</v>
      </c>
      <c r="M37" s="250">
        <v>2.7015910000000001</v>
      </c>
      <c r="N37" s="250">
        <v>2.6620219999999999</v>
      </c>
      <c r="O37" s="250">
        <v>2.659713</v>
      </c>
      <c r="P37" s="250">
        <v>2.6606049999999999</v>
      </c>
      <c r="Q37" s="250">
        <v>2.6583869999999998</v>
      </c>
      <c r="R37" s="250">
        <v>2.6578059999999999</v>
      </c>
      <c r="S37" s="250">
        <v>2.7072690000000001</v>
      </c>
      <c r="T37" s="250">
        <v>2.700574</v>
      </c>
      <c r="U37" s="250">
        <v>2.700053</v>
      </c>
      <c r="V37" s="250">
        <v>2.6995749999999998</v>
      </c>
      <c r="W37" s="250">
        <v>2.6991339999999999</v>
      </c>
      <c r="X37" s="250">
        <v>2.6987299999999999</v>
      </c>
      <c r="Y37" s="250">
        <v>2.6983619999999999</v>
      </c>
      <c r="Z37" s="250">
        <v>2.6980279999999999</v>
      </c>
      <c r="AA37" s="250">
        <v>2.6977259999999998</v>
      </c>
      <c r="AB37" s="250">
        <v>2.705911</v>
      </c>
      <c r="AC37" s="250">
        <v>2.7057540000000002</v>
      </c>
      <c r="AD37" s="250">
        <v>2.7056239999999998</v>
      </c>
      <c r="AE37" s="250">
        <v>2.7055229999999999</v>
      </c>
      <c r="AF37" s="250">
        <v>2.6966480000000002</v>
      </c>
      <c r="AG37" s="250">
        <v>2.7053980000000002</v>
      </c>
      <c r="AH37" s="250">
        <v>2.7053739999999999</v>
      </c>
      <c r="AI37" s="251">
        <v>4.0759999999999998E-3</v>
      </c>
    </row>
    <row r="38" spans="1:35" ht="15" customHeight="1" x14ac:dyDescent="0.25">
      <c r="A38" s="244" t="s">
        <v>169</v>
      </c>
      <c r="B38" s="248" t="s">
        <v>154</v>
      </c>
      <c r="C38" s="252">
        <v>23.567314</v>
      </c>
      <c r="D38" s="252">
        <v>27.155515999999999</v>
      </c>
      <c r="E38" s="252">
        <v>28.327407999999998</v>
      </c>
      <c r="F38" s="252">
        <v>30.578896</v>
      </c>
      <c r="G38" s="252">
        <v>32.291325000000001</v>
      </c>
      <c r="H38" s="252">
        <v>33.717941000000003</v>
      </c>
      <c r="I38" s="252">
        <v>34.330399</v>
      </c>
      <c r="J38" s="252">
        <v>36.093575000000001</v>
      </c>
      <c r="K38" s="252">
        <v>36.65184</v>
      </c>
      <c r="L38" s="252">
        <v>36.866508000000003</v>
      </c>
      <c r="M38" s="252">
        <v>36.938018999999997</v>
      </c>
      <c r="N38" s="252">
        <v>35.892479000000002</v>
      </c>
      <c r="O38" s="252">
        <v>36.463828999999997</v>
      </c>
      <c r="P38" s="252">
        <v>36.748333000000002</v>
      </c>
      <c r="Q38" s="252">
        <v>36.855488000000001</v>
      </c>
      <c r="R38" s="252">
        <v>37.011612</v>
      </c>
      <c r="S38" s="252">
        <v>37.502181999999998</v>
      </c>
      <c r="T38" s="252">
        <v>37.427470999999997</v>
      </c>
      <c r="U38" s="252">
        <v>37.843369000000003</v>
      </c>
      <c r="V38" s="252">
        <v>37.558117000000003</v>
      </c>
      <c r="W38" s="252">
        <v>37.356051999999998</v>
      </c>
      <c r="X38" s="252">
        <v>37.621268999999998</v>
      </c>
      <c r="Y38" s="252">
        <v>38.127239000000003</v>
      </c>
      <c r="Z38" s="252">
        <v>38.018959000000002</v>
      </c>
      <c r="AA38" s="252">
        <v>37.901482000000001</v>
      </c>
      <c r="AB38" s="252">
        <v>37.801254</v>
      </c>
      <c r="AC38" s="252">
        <v>37.643932</v>
      </c>
      <c r="AD38" s="252">
        <v>37.590034000000003</v>
      </c>
      <c r="AE38" s="252">
        <v>37.732067000000001</v>
      </c>
      <c r="AF38" s="252">
        <v>37.844878999999999</v>
      </c>
      <c r="AG38" s="252">
        <v>38.363190000000003</v>
      </c>
      <c r="AH38" s="252">
        <v>38.282184999999998</v>
      </c>
      <c r="AI38" s="253">
        <v>1.5772000000000001E-2</v>
      </c>
    </row>
    <row r="40" spans="1:35" ht="15" customHeight="1" x14ac:dyDescent="0.25">
      <c r="A40" s="244" t="s">
        <v>170</v>
      </c>
      <c r="B40" s="248" t="s">
        <v>171</v>
      </c>
      <c r="C40" s="252">
        <v>2.6694870000000002</v>
      </c>
      <c r="D40" s="252">
        <v>0.95713599999999999</v>
      </c>
      <c r="E40" s="252">
        <v>0.29143000000000002</v>
      </c>
      <c r="F40" s="252">
        <v>0.22148699999999999</v>
      </c>
      <c r="G40" s="252">
        <v>0.18982299999999999</v>
      </c>
      <c r="H40" s="252">
        <v>7.6194999999999999E-2</v>
      </c>
      <c r="I40" s="252">
        <v>4.8325E-2</v>
      </c>
      <c r="J40" s="252">
        <v>0.102432</v>
      </c>
      <c r="K40" s="252">
        <v>4.8897000000000003E-2</v>
      </c>
      <c r="L40" s="252">
        <v>8.1345000000000001E-2</v>
      </c>
      <c r="M40" s="252">
        <v>6.9302000000000002E-2</v>
      </c>
      <c r="N40" s="252">
        <v>9.3658000000000005E-2</v>
      </c>
      <c r="O40" s="252">
        <v>4.3777000000000003E-2</v>
      </c>
      <c r="P40" s="252">
        <v>3.4935000000000001E-2</v>
      </c>
      <c r="Q40" s="252">
        <v>1.8367999999999999E-2</v>
      </c>
      <c r="R40" s="252">
        <v>2.3247E-2</v>
      </c>
      <c r="S40" s="252">
        <v>3.7963999999999998E-2</v>
      </c>
      <c r="T40" s="252">
        <v>1.3191E-2</v>
      </c>
      <c r="U40" s="252">
        <v>9.3990000000000004E-2</v>
      </c>
      <c r="V40" s="252">
        <v>0.10995099999999999</v>
      </c>
      <c r="W40" s="252">
        <v>0.113277</v>
      </c>
      <c r="X40" s="252">
        <v>7.7209E-2</v>
      </c>
      <c r="Y40" s="252">
        <v>8.8421E-2</v>
      </c>
      <c r="Z40" s="252">
        <v>7.8700999999999993E-2</v>
      </c>
      <c r="AA40" s="252">
        <v>0.11026</v>
      </c>
      <c r="AB40" s="252">
        <v>9.8335000000000006E-2</v>
      </c>
      <c r="AC40" s="252">
        <v>6.7656999999999995E-2</v>
      </c>
      <c r="AD40" s="252">
        <v>4.8908E-2</v>
      </c>
      <c r="AE40" s="252">
        <v>9.2387999999999998E-2</v>
      </c>
      <c r="AF40" s="252">
        <v>4.2514999999999997E-2</v>
      </c>
      <c r="AG40" s="252">
        <v>1.5647999999999999E-2</v>
      </c>
      <c r="AH40" s="252">
        <v>-1.4767000000000001E-2</v>
      </c>
      <c r="AI40" s="253" t="s">
        <v>172</v>
      </c>
    </row>
    <row r="42" spans="1:35" ht="15" customHeight="1" x14ac:dyDescent="0.25">
      <c r="B42" s="248" t="s">
        <v>173</v>
      </c>
    </row>
    <row r="43" spans="1:35" ht="15" customHeight="1" x14ac:dyDescent="0.25">
      <c r="A43" s="244" t="s">
        <v>174</v>
      </c>
      <c r="B43" s="249" t="s">
        <v>175</v>
      </c>
      <c r="C43" s="250">
        <v>38.036597999999998</v>
      </c>
      <c r="D43" s="250">
        <v>38.249080999999997</v>
      </c>
      <c r="E43" s="250">
        <v>38.338687999999998</v>
      </c>
      <c r="F43" s="250">
        <v>38.386181000000001</v>
      </c>
      <c r="G43" s="250">
        <v>38.289234</v>
      </c>
      <c r="H43" s="250">
        <v>38.002949000000001</v>
      </c>
      <c r="I43" s="250">
        <v>37.750813000000001</v>
      </c>
      <c r="J43" s="250">
        <v>37.561947000000004</v>
      </c>
      <c r="K43" s="250">
        <v>37.416736999999998</v>
      </c>
      <c r="L43" s="250">
        <v>37.273753999999997</v>
      </c>
      <c r="M43" s="250">
        <v>37.124797999999998</v>
      </c>
      <c r="N43" s="250">
        <v>36.995697</v>
      </c>
      <c r="O43" s="250">
        <v>36.933585999999998</v>
      </c>
      <c r="P43" s="250">
        <v>36.857891000000002</v>
      </c>
      <c r="Q43" s="250">
        <v>36.808525000000003</v>
      </c>
      <c r="R43" s="250">
        <v>36.746333999999997</v>
      </c>
      <c r="S43" s="250">
        <v>36.693485000000003</v>
      </c>
      <c r="T43" s="250">
        <v>36.683826000000003</v>
      </c>
      <c r="U43" s="250">
        <v>36.740817999999997</v>
      </c>
      <c r="V43" s="250">
        <v>36.744765999999998</v>
      </c>
      <c r="W43" s="250">
        <v>36.804943000000002</v>
      </c>
      <c r="X43" s="250">
        <v>36.866256999999997</v>
      </c>
      <c r="Y43" s="250">
        <v>36.954791999999998</v>
      </c>
      <c r="Z43" s="250">
        <v>37.067729999999997</v>
      </c>
      <c r="AA43" s="250">
        <v>37.188457</v>
      </c>
      <c r="AB43" s="250">
        <v>37.365673000000001</v>
      </c>
      <c r="AC43" s="250">
        <v>37.576743999999998</v>
      </c>
      <c r="AD43" s="250">
        <v>37.924441999999999</v>
      </c>
      <c r="AE43" s="250">
        <v>38.174854000000003</v>
      </c>
      <c r="AF43" s="250">
        <v>38.506774999999998</v>
      </c>
      <c r="AG43" s="250">
        <v>38.902462</v>
      </c>
      <c r="AH43" s="250">
        <v>39.312488999999999</v>
      </c>
      <c r="AI43" s="251">
        <v>1.065E-3</v>
      </c>
    </row>
    <row r="44" spans="1:35" ht="15" customHeight="1" x14ac:dyDescent="0.25">
      <c r="A44" s="244" t="s">
        <v>176</v>
      </c>
      <c r="B44" s="249" t="s">
        <v>160</v>
      </c>
      <c r="C44" s="250">
        <v>32.145263999999997</v>
      </c>
      <c r="D44" s="250">
        <v>32.737129000000003</v>
      </c>
      <c r="E44" s="250">
        <v>33.949142000000002</v>
      </c>
      <c r="F44" s="250">
        <v>34.150421000000001</v>
      </c>
      <c r="G44" s="250">
        <v>34.379078</v>
      </c>
      <c r="H44" s="250">
        <v>34.568252999999999</v>
      </c>
      <c r="I44" s="250">
        <v>35.093333999999999</v>
      </c>
      <c r="J44" s="250">
        <v>35.694629999999997</v>
      </c>
      <c r="K44" s="250">
        <v>36.019150000000003</v>
      </c>
      <c r="L44" s="250">
        <v>36.170952</v>
      </c>
      <c r="M44" s="250">
        <v>36.428424999999997</v>
      </c>
      <c r="N44" s="250">
        <v>36.37265</v>
      </c>
      <c r="O44" s="250">
        <v>36.745525000000001</v>
      </c>
      <c r="P44" s="250">
        <v>37.066867999999999</v>
      </c>
      <c r="Q44" s="250">
        <v>37.421097000000003</v>
      </c>
      <c r="R44" s="250">
        <v>37.808135999999998</v>
      </c>
      <c r="S44" s="250">
        <v>38.033005000000003</v>
      </c>
      <c r="T44" s="250">
        <v>38.683639999999997</v>
      </c>
      <c r="U44" s="250">
        <v>39.013336000000002</v>
      </c>
      <c r="V44" s="250">
        <v>39.599761999999998</v>
      </c>
      <c r="W44" s="250">
        <v>40.054459000000001</v>
      </c>
      <c r="X44" s="250">
        <v>40.432426</v>
      </c>
      <c r="Y44" s="250">
        <v>40.813301000000003</v>
      </c>
      <c r="Z44" s="250">
        <v>41.232796</v>
      </c>
      <c r="AA44" s="250">
        <v>41.579891000000003</v>
      </c>
      <c r="AB44" s="250">
        <v>42.008536999999997</v>
      </c>
      <c r="AC44" s="250">
        <v>42.425044999999997</v>
      </c>
      <c r="AD44" s="250">
        <v>42.982323000000001</v>
      </c>
      <c r="AE44" s="250">
        <v>43.330105000000003</v>
      </c>
      <c r="AF44" s="250">
        <v>43.763385999999997</v>
      </c>
      <c r="AG44" s="250">
        <v>44.238911000000002</v>
      </c>
      <c r="AH44" s="250">
        <v>44.742080999999999</v>
      </c>
      <c r="AI44" s="251">
        <v>1.0723E-2</v>
      </c>
    </row>
    <row r="45" spans="1:35" ht="15" customHeight="1" x14ac:dyDescent="0.25">
      <c r="A45" s="244" t="s">
        <v>177</v>
      </c>
      <c r="B45" s="249" t="s">
        <v>178</v>
      </c>
      <c r="C45" s="250">
        <v>11.259031</v>
      </c>
      <c r="D45" s="250">
        <v>10.280395</v>
      </c>
      <c r="E45" s="250">
        <v>9.3330649999999995</v>
      </c>
      <c r="F45" s="250">
        <v>8.6225339999999999</v>
      </c>
      <c r="G45" s="250">
        <v>8.0022610000000007</v>
      </c>
      <c r="H45" s="250">
        <v>7.662528</v>
      </c>
      <c r="I45" s="250">
        <v>6.6053920000000002</v>
      </c>
      <c r="J45" s="250">
        <v>6.7737809999999996</v>
      </c>
      <c r="K45" s="250">
        <v>6.734324</v>
      </c>
      <c r="L45" s="250">
        <v>6.6580139999999997</v>
      </c>
      <c r="M45" s="250">
        <v>6.5445960000000003</v>
      </c>
      <c r="N45" s="250">
        <v>6.4233479999999998</v>
      </c>
      <c r="O45" s="250">
        <v>6.3340360000000002</v>
      </c>
      <c r="P45" s="250">
        <v>6.3121869999999998</v>
      </c>
      <c r="Q45" s="250">
        <v>6.3002320000000003</v>
      </c>
      <c r="R45" s="250">
        <v>6.2978750000000003</v>
      </c>
      <c r="S45" s="250">
        <v>6.135948</v>
      </c>
      <c r="T45" s="250">
        <v>6.1386310000000002</v>
      </c>
      <c r="U45" s="250">
        <v>6.1299729999999997</v>
      </c>
      <c r="V45" s="250">
        <v>6.0884520000000002</v>
      </c>
      <c r="W45" s="250">
        <v>6.0475760000000003</v>
      </c>
      <c r="X45" s="250">
        <v>5.9586009999999998</v>
      </c>
      <c r="Y45" s="250">
        <v>5.8939469999999998</v>
      </c>
      <c r="Z45" s="250">
        <v>5.8613470000000003</v>
      </c>
      <c r="AA45" s="250">
        <v>5.8446699999999998</v>
      </c>
      <c r="AB45" s="250">
        <v>5.8015780000000001</v>
      </c>
      <c r="AC45" s="250">
        <v>5.7608709999999999</v>
      </c>
      <c r="AD45" s="250">
        <v>5.7643950000000004</v>
      </c>
      <c r="AE45" s="250">
        <v>5.7399170000000002</v>
      </c>
      <c r="AF45" s="250">
        <v>5.7217450000000003</v>
      </c>
      <c r="AG45" s="250">
        <v>5.718521</v>
      </c>
      <c r="AH45" s="250">
        <v>5.6890280000000004</v>
      </c>
      <c r="AI45" s="251">
        <v>-2.1780000000000001E-2</v>
      </c>
    </row>
    <row r="46" spans="1:35" ht="15" customHeight="1" x14ac:dyDescent="0.25">
      <c r="A46" s="244" t="s">
        <v>179</v>
      </c>
      <c r="B46" s="249" t="s">
        <v>144</v>
      </c>
      <c r="C46" s="250">
        <v>8.4443459999999995</v>
      </c>
      <c r="D46" s="250">
        <v>8.2934459999999994</v>
      </c>
      <c r="E46" s="250">
        <v>8.1563990000000004</v>
      </c>
      <c r="F46" s="250">
        <v>8.0043199999999999</v>
      </c>
      <c r="G46" s="250">
        <v>8.0280679999999993</v>
      </c>
      <c r="H46" s="250">
        <v>8.0590650000000004</v>
      </c>
      <c r="I46" s="250">
        <v>7.9108099999999997</v>
      </c>
      <c r="J46" s="250">
        <v>6.5784770000000004</v>
      </c>
      <c r="K46" s="250">
        <v>6.1104609999999999</v>
      </c>
      <c r="L46" s="250">
        <v>6.114827</v>
      </c>
      <c r="M46" s="250">
        <v>6.1191079999999998</v>
      </c>
      <c r="N46" s="250">
        <v>5.9346240000000003</v>
      </c>
      <c r="O46" s="250">
        <v>5.8426629999999999</v>
      </c>
      <c r="P46" s="250">
        <v>5.7759150000000004</v>
      </c>
      <c r="Q46" s="250">
        <v>5.6171759999999997</v>
      </c>
      <c r="R46" s="250">
        <v>5.3629360000000004</v>
      </c>
      <c r="S46" s="250">
        <v>5.3776339999999996</v>
      </c>
      <c r="T46" s="250">
        <v>4.8830770000000001</v>
      </c>
      <c r="U46" s="250">
        <v>4.8852859999999998</v>
      </c>
      <c r="V46" s="250">
        <v>4.5108389999999998</v>
      </c>
      <c r="W46" s="250">
        <v>4.3309629999999997</v>
      </c>
      <c r="X46" s="250">
        <v>4.3345700000000003</v>
      </c>
      <c r="Y46" s="250">
        <v>4.3476679999999996</v>
      </c>
      <c r="Z46" s="250">
        <v>4.2739649999999996</v>
      </c>
      <c r="AA46" s="250">
        <v>4.2002689999999996</v>
      </c>
      <c r="AB46" s="250">
        <v>4.0483440000000002</v>
      </c>
      <c r="AC46" s="250">
        <v>3.9849679999999998</v>
      </c>
      <c r="AD46" s="250">
        <v>3.9184230000000002</v>
      </c>
      <c r="AE46" s="250">
        <v>3.9228809999999998</v>
      </c>
      <c r="AF46" s="250">
        <v>3.925656</v>
      </c>
      <c r="AG46" s="250">
        <v>3.9290090000000002</v>
      </c>
      <c r="AH46" s="250">
        <v>3.9338570000000002</v>
      </c>
      <c r="AI46" s="251">
        <v>-2.4340000000000001E-2</v>
      </c>
    </row>
    <row r="47" spans="1:35" ht="15" customHeight="1" x14ac:dyDescent="0.25">
      <c r="A47" s="244" t="s">
        <v>180</v>
      </c>
      <c r="B47" s="249" t="s">
        <v>146</v>
      </c>
      <c r="C47" s="250">
        <v>2.62724</v>
      </c>
      <c r="D47" s="250">
        <v>2.6300240000000001</v>
      </c>
      <c r="E47" s="250">
        <v>2.6087720000000001</v>
      </c>
      <c r="F47" s="250">
        <v>2.5553729999999999</v>
      </c>
      <c r="G47" s="250">
        <v>2.5006309999999998</v>
      </c>
      <c r="H47" s="250">
        <v>2.4470450000000001</v>
      </c>
      <c r="I47" s="250">
        <v>2.4145089999999998</v>
      </c>
      <c r="J47" s="250">
        <v>2.335763</v>
      </c>
      <c r="K47" s="250">
        <v>2.3017660000000002</v>
      </c>
      <c r="L47" s="250">
        <v>2.2868230000000001</v>
      </c>
      <c r="M47" s="250">
        <v>2.2741829999999998</v>
      </c>
      <c r="N47" s="250">
        <v>2.2651880000000002</v>
      </c>
      <c r="O47" s="250">
        <v>2.2582719999999998</v>
      </c>
      <c r="P47" s="250">
        <v>2.2477589999999998</v>
      </c>
      <c r="Q47" s="250">
        <v>2.2424330000000001</v>
      </c>
      <c r="R47" s="250">
        <v>2.2373270000000001</v>
      </c>
      <c r="S47" s="250">
        <v>2.2342270000000002</v>
      </c>
      <c r="T47" s="250">
        <v>2.2254559999999999</v>
      </c>
      <c r="U47" s="250">
        <v>2.210283</v>
      </c>
      <c r="V47" s="250">
        <v>2.2100919999999999</v>
      </c>
      <c r="W47" s="250">
        <v>2.1947269999999999</v>
      </c>
      <c r="X47" s="250">
        <v>2.188682</v>
      </c>
      <c r="Y47" s="250">
        <v>2.1710349999999998</v>
      </c>
      <c r="Z47" s="250">
        <v>2.163268</v>
      </c>
      <c r="AA47" s="250">
        <v>2.1493090000000001</v>
      </c>
      <c r="AB47" s="250">
        <v>2.155904</v>
      </c>
      <c r="AC47" s="250">
        <v>2.1478120000000001</v>
      </c>
      <c r="AD47" s="250">
        <v>2.1489400000000001</v>
      </c>
      <c r="AE47" s="250">
        <v>2.1471490000000002</v>
      </c>
      <c r="AF47" s="250">
        <v>2.1497289999999998</v>
      </c>
      <c r="AG47" s="250">
        <v>2.1383939999999999</v>
      </c>
      <c r="AH47" s="250">
        <v>2.1336200000000001</v>
      </c>
      <c r="AI47" s="251">
        <v>-6.6909999999999999E-3</v>
      </c>
    </row>
    <row r="48" spans="1:35" ht="15" customHeight="1" x14ac:dyDescent="0.25">
      <c r="A48" s="244" t="s">
        <v>181</v>
      </c>
      <c r="B48" s="249" t="s">
        <v>182</v>
      </c>
      <c r="C48" s="250">
        <v>3.2253829999999999</v>
      </c>
      <c r="D48" s="250">
        <v>3.098976</v>
      </c>
      <c r="E48" s="250">
        <v>3.124981</v>
      </c>
      <c r="F48" s="250">
        <v>3.156809</v>
      </c>
      <c r="G48" s="250">
        <v>3.1747359999999998</v>
      </c>
      <c r="H48" s="250">
        <v>3.1894230000000001</v>
      </c>
      <c r="I48" s="250">
        <v>3.2094800000000001</v>
      </c>
      <c r="J48" s="250">
        <v>3.2268560000000002</v>
      </c>
      <c r="K48" s="250">
        <v>3.2463600000000001</v>
      </c>
      <c r="L48" s="250">
        <v>3.2646660000000001</v>
      </c>
      <c r="M48" s="250">
        <v>3.2796810000000001</v>
      </c>
      <c r="N48" s="250">
        <v>3.2907519999999999</v>
      </c>
      <c r="O48" s="250">
        <v>3.3031069999999998</v>
      </c>
      <c r="P48" s="250">
        <v>3.3063639999999999</v>
      </c>
      <c r="Q48" s="250">
        <v>3.3170959999999998</v>
      </c>
      <c r="R48" s="250">
        <v>3.3199010000000002</v>
      </c>
      <c r="S48" s="250">
        <v>3.330778</v>
      </c>
      <c r="T48" s="250">
        <v>3.340802</v>
      </c>
      <c r="U48" s="250">
        <v>3.345825</v>
      </c>
      <c r="V48" s="250">
        <v>3.3550979999999999</v>
      </c>
      <c r="W48" s="250">
        <v>3.3620559999999999</v>
      </c>
      <c r="X48" s="250">
        <v>3.3748749999999998</v>
      </c>
      <c r="Y48" s="250">
        <v>3.3913700000000002</v>
      </c>
      <c r="Z48" s="250">
        <v>3.402288</v>
      </c>
      <c r="AA48" s="250">
        <v>3.4200140000000001</v>
      </c>
      <c r="AB48" s="250">
        <v>3.4456440000000002</v>
      </c>
      <c r="AC48" s="250">
        <v>3.4673929999999999</v>
      </c>
      <c r="AD48" s="250">
        <v>3.5070869999999998</v>
      </c>
      <c r="AE48" s="250">
        <v>3.5389460000000001</v>
      </c>
      <c r="AF48" s="250">
        <v>3.5719270000000001</v>
      </c>
      <c r="AG48" s="250">
        <v>3.6110699999999998</v>
      </c>
      <c r="AH48" s="250">
        <v>3.65761</v>
      </c>
      <c r="AI48" s="251">
        <v>4.065E-3</v>
      </c>
    </row>
    <row r="49" spans="1:35" ht="15" customHeight="1" x14ac:dyDescent="0.25">
      <c r="A49" s="244" t="s">
        <v>183</v>
      </c>
      <c r="B49" s="249" t="s">
        <v>150</v>
      </c>
      <c r="C49" s="250">
        <v>3.9866100000000002</v>
      </c>
      <c r="D49" s="250">
        <v>4.4943949999999999</v>
      </c>
      <c r="E49" s="250">
        <v>5.0654859999999999</v>
      </c>
      <c r="F49" s="250">
        <v>5.8727770000000001</v>
      </c>
      <c r="G49" s="250">
        <v>6.2932600000000001</v>
      </c>
      <c r="H49" s="250">
        <v>6.3855959999999996</v>
      </c>
      <c r="I49" s="250">
        <v>6.7426329999999997</v>
      </c>
      <c r="J49" s="250">
        <v>6.775188</v>
      </c>
      <c r="K49" s="250">
        <v>6.8397610000000002</v>
      </c>
      <c r="L49" s="250">
        <v>6.9137060000000004</v>
      </c>
      <c r="M49" s="250">
        <v>7.0304450000000003</v>
      </c>
      <c r="N49" s="250">
        <v>7.3056140000000003</v>
      </c>
      <c r="O49" s="250">
        <v>7.3696809999999999</v>
      </c>
      <c r="P49" s="250">
        <v>7.3790680000000002</v>
      </c>
      <c r="Q49" s="250">
        <v>7.4076320000000004</v>
      </c>
      <c r="R49" s="250">
        <v>7.4510740000000002</v>
      </c>
      <c r="S49" s="250">
        <v>7.7109379999999996</v>
      </c>
      <c r="T49" s="250">
        <v>7.8029659999999996</v>
      </c>
      <c r="U49" s="250">
        <v>7.8337690000000002</v>
      </c>
      <c r="V49" s="250">
        <v>7.8797639999999998</v>
      </c>
      <c r="W49" s="250">
        <v>7.9300490000000003</v>
      </c>
      <c r="X49" s="250">
        <v>7.9818179999999996</v>
      </c>
      <c r="Y49" s="250">
        <v>8.0455719999999999</v>
      </c>
      <c r="Z49" s="250">
        <v>8.1435569999999995</v>
      </c>
      <c r="AA49" s="250">
        <v>8.3033509999999993</v>
      </c>
      <c r="AB49" s="250">
        <v>8.4933429999999994</v>
      </c>
      <c r="AC49" s="250">
        <v>8.6902369999999998</v>
      </c>
      <c r="AD49" s="250">
        <v>8.8819239999999997</v>
      </c>
      <c r="AE49" s="250">
        <v>9.0969390000000008</v>
      </c>
      <c r="AF49" s="250">
        <v>9.3202920000000002</v>
      </c>
      <c r="AG49" s="250">
        <v>9.5950120000000005</v>
      </c>
      <c r="AH49" s="250">
        <v>9.8943119999999993</v>
      </c>
      <c r="AI49" s="251">
        <v>2.9756999999999999E-2</v>
      </c>
    </row>
    <row r="50" spans="1:35" ht="15" customHeight="1" x14ac:dyDescent="0.25">
      <c r="A50" s="244" t="s">
        <v>184</v>
      </c>
      <c r="B50" s="249" t="s">
        <v>185</v>
      </c>
      <c r="C50" s="250">
        <v>0.281393</v>
      </c>
      <c r="D50" s="250">
        <v>0.32258599999999998</v>
      </c>
      <c r="E50" s="250">
        <v>0.30746499999999999</v>
      </c>
      <c r="F50" s="250">
        <v>0.29226600000000003</v>
      </c>
      <c r="G50" s="250">
        <v>0.28595999999999999</v>
      </c>
      <c r="H50" s="250">
        <v>0.293659</v>
      </c>
      <c r="I50" s="250">
        <v>0.28131299999999998</v>
      </c>
      <c r="J50" s="250">
        <v>0.28566900000000001</v>
      </c>
      <c r="K50" s="250">
        <v>0.29927900000000002</v>
      </c>
      <c r="L50" s="250">
        <v>0.30600100000000002</v>
      </c>
      <c r="M50" s="250">
        <v>0.30315300000000001</v>
      </c>
      <c r="N50" s="250">
        <v>0.31203500000000001</v>
      </c>
      <c r="O50" s="250">
        <v>0.30332100000000001</v>
      </c>
      <c r="P50" s="250">
        <v>0.31209199999999998</v>
      </c>
      <c r="Q50" s="250">
        <v>0.31218299999999999</v>
      </c>
      <c r="R50" s="250">
        <v>0.32096999999999998</v>
      </c>
      <c r="S50" s="250">
        <v>0.31931700000000002</v>
      </c>
      <c r="T50" s="250">
        <v>0.31455499999999997</v>
      </c>
      <c r="U50" s="250">
        <v>0.31368800000000002</v>
      </c>
      <c r="V50" s="250">
        <v>0.31178899999999998</v>
      </c>
      <c r="W50" s="250">
        <v>0.31284099999999998</v>
      </c>
      <c r="X50" s="250">
        <v>0.31224400000000002</v>
      </c>
      <c r="Y50" s="250">
        <v>0.31399700000000003</v>
      </c>
      <c r="Z50" s="250">
        <v>0.31194100000000002</v>
      </c>
      <c r="AA50" s="250">
        <v>0.31069099999999999</v>
      </c>
      <c r="AB50" s="250">
        <v>0.30818899999999999</v>
      </c>
      <c r="AC50" s="250">
        <v>0.30585000000000001</v>
      </c>
      <c r="AD50" s="250">
        <v>0.30336600000000002</v>
      </c>
      <c r="AE50" s="250">
        <v>0.30173800000000001</v>
      </c>
      <c r="AF50" s="250">
        <v>0.30094700000000002</v>
      </c>
      <c r="AG50" s="250">
        <v>0.29969000000000001</v>
      </c>
      <c r="AH50" s="250">
        <v>0.29616999999999999</v>
      </c>
      <c r="AI50" s="251">
        <v>1.652E-3</v>
      </c>
    </row>
    <row r="51" spans="1:35" ht="15" customHeight="1" x14ac:dyDescent="0.25">
      <c r="A51" s="244" t="s">
        <v>186</v>
      </c>
      <c r="B51" s="248" t="s">
        <v>187</v>
      </c>
      <c r="C51" s="252">
        <v>100.00586699999999</v>
      </c>
      <c r="D51" s="252">
        <v>100.106026</v>
      </c>
      <c r="E51" s="252">
        <v>100.883995</v>
      </c>
      <c r="F51" s="252">
        <v>101.040688</v>
      </c>
      <c r="G51" s="252">
        <v>100.95322400000001</v>
      </c>
      <c r="H51" s="252">
        <v>100.608513</v>
      </c>
      <c r="I51" s="252">
        <v>100.008278</v>
      </c>
      <c r="J51" s="252">
        <v>99.232299999999995</v>
      </c>
      <c r="K51" s="252">
        <v>98.967827</v>
      </c>
      <c r="L51" s="252">
        <v>98.988731000000001</v>
      </c>
      <c r="M51" s="252">
        <v>99.104393000000002</v>
      </c>
      <c r="N51" s="252">
        <v>98.899901999999997</v>
      </c>
      <c r="O51" s="252">
        <v>99.090187</v>
      </c>
      <c r="P51" s="252">
        <v>99.258148000000006</v>
      </c>
      <c r="Q51" s="252">
        <v>99.426368999999994</v>
      </c>
      <c r="R51" s="252">
        <v>99.544556</v>
      </c>
      <c r="S51" s="252">
        <v>99.835327000000007</v>
      </c>
      <c r="T51" s="252">
        <v>100.072952</v>
      </c>
      <c r="U51" s="252">
        <v>100.472977</v>
      </c>
      <c r="V51" s="252">
        <v>100.70056200000001</v>
      </c>
      <c r="W51" s="252">
        <v>101.03761299999999</v>
      </c>
      <c r="X51" s="252">
        <v>101.449478</v>
      </c>
      <c r="Y51" s="252">
        <v>101.931686</v>
      </c>
      <c r="Z51" s="252">
        <v>102.456886</v>
      </c>
      <c r="AA51" s="252">
        <v>102.996658</v>
      </c>
      <c r="AB51" s="252">
        <v>103.627205</v>
      </c>
      <c r="AC51" s="252">
        <v>104.35891700000001</v>
      </c>
      <c r="AD51" s="252">
        <v>105.430908</v>
      </c>
      <c r="AE51" s="252">
        <v>106.25252500000001</v>
      </c>
      <c r="AF51" s="252">
        <v>107.26045999999999</v>
      </c>
      <c r="AG51" s="252">
        <v>108.43306699999999</v>
      </c>
      <c r="AH51" s="252">
        <v>109.659164</v>
      </c>
      <c r="AI51" s="253">
        <v>2.977E-3</v>
      </c>
    </row>
    <row r="53" spans="1:35" ht="15" customHeight="1" x14ac:dyDescent="0.25">
      <c r="B53" s="248" t="s">
        <v>672</v>
      </c>
    </row>
    <row r="54" spans="1:35" ht="15" customHeight="1" x14ac:dyDescent="0.25">
      <c r="A54" s="244" t="s">
        <v>188</v>
      </c>
      <c r="B54" s="249" t="s">
        <v>189</v>
      </c>
      <c r="C54" s="254">
        <v>63.371997999999998</v>
      </c>
      <c r="D54" s="254">
        <v>57.724522</v>
      </c>
      <c r="E54" s="254">
        <v>58.922595999999999</v>
      </c>
      <c r="F54" s="254">
        <v>60.425055999999998</v>
      </c>
      <c r="G54" s="254">
        <v>61.430351000000002</v>
      </c>
      <c r="H54" s="254">
        <v>62.381129999999999</v>
      </c>
      <c r="I54" s="254">
        <v>63.533954999999999</v>
      </c>
      <c r="J54" s="254">
        <v>64.565697</v>
      </c>
      <c r="K54" s="254">
        <v>65.742774999999995</v>
      </c>
      <c r="L54" s="254">
        <v>66.727455000000006</v>
      </c>
      <c r="M54" s="254">
        <v>67.963661000000002</v>
      </c>
      <c r="N54" s="254">
        <v>69.206680000000006</v>
      </c>
      <c r="O54" s="254">
        <v>70.411636000000001</v>
      </c>
      <c r="P54" s="254">
        <v>71.622894000000002</v>
      </c>
      <c r="Q54" s="254">
        <v>72.731605999999999</v>
      </c>
      <c r="R54" s="254">
        <v>74.266746999999995</v>
      </c>
      <c r="S54" s="254">
        <v>75.43338</v>
      </c>
      <c r="T54" s="254">
        <v>76.704254000000006</v>
      </c>
      <c r="U54" s="254">
        <v>77.701995999999994</v>
      </c>
      <c r="V54" s="254">
        <v>78.906395000000003</v>
      </c>
      <c r="W54" s="254">
        <v>80.181808000000004</v>
      </c>
      <c r="X54" s="254">
        <v>81.759392000000005</v>
      </c>
      <c r="Y54" s="254">
        <v>83.171790999999999</v>
      </c>
      <c r="Z54" s="254">
        <v>84.555915999999996</v>
      </c>
      <c r="AA54" s="254">
        <v>85.999213999999995</v>
      </c>
      <c r="AB54" s="254">
        <v>87.053359999999998</v>
      </c>
      <c r="AC54" s="254">
        <v>88.038773000000006</v>
      </c>
      <c r="AD54" s="254">
        <v>89.021079999999998</v>
      </c>
      <c r="AE54" s="254">
        <v>89.703666999999996</v>
      </c>
      <c r="AF54" s="254">
        <v>90.323441000000003</v>
      </c>
      <c r="AG54" s="254">
        <v>90.755263999999997</v>
      </c>
      <c r="AH54" s="254">
        <v>91.386757000000003</v>
      </c>
      <c r="AI54" s="251">
        <v>1.1879000000000001E-2</v>
      </c>
    </row>
    <row r="55" spans="1:35" ht="15" customHeight="1" x14ac:dyDescent="0.25">
      <c r="A55" s="244" t="s">
        <v>190</v>
      </c>
      <c r="B55" s="249" t="s">
        <v>191</v>
      </c>
      <c r="C55" s="254">
        <v>56.261001999999998</v>
      </c>
      <c r="D55" s="254">
        <v>54.319656000000002</v>
      </c>
      <c r="E55" s="254">
        <v>53.787860999999999</v>
      </c>
      <c r="F55" s="254">
        <v>54.445362000000003</v>
      </c>
      <c r="G55" s="254">
        <v>55.377003000000002</v>
      </c>
      <c r="H55" s="254">
        <v>56.431797000000003</v>
      </c>
      <c r="I55" s="254">
        <v>57.670924999999997</v>
      </c>
      <c r="J55" s="254">
        <v>58.112758999999997</v>
      </c>
      <c r="K55" s="254">
        <v>59.152476999999998</v>
      </c>
      <c r="L55" s="254">
        <v>59.626846</v>
      </c>
      <c r="M55" s="254">
        <v>61.200031000000003</v>
      </c>
      <c r="N55" s="254">
        <v>61.784191</v>
      </c>
      <c r="O55" s="254">
        <v>63.240383000000001</v>
      </c>
      <c r="P55" s="254">
        <v>63.937023000000003</v>
      </c>
      <c r="Q55" s="254">
        <v>65.294265999999993</v>
      </c>
      <c r="R55" s="254">
        <v>67.102942999999996</v>
      </c>
      <c r="S55" s="254">
        <v>68.327972000000003</v>
      </c>
      <c r="T55" s="254">
        <v>69.380416999999994</v>
      </c>
      <c r="U55" s="254">
        <v>71.079978999999994</v>
      </c>
      <c r="V55" s="254">
        <v>72.109206999999998</v>
      </c>
      <c r="W55" s="254">
        <v>73.262459000000007</v>
      </c>
      <c r="X55" s="254">
        <v>74.774445</v>
      </c>
      <c r="Y55" s="254">
        <v>76.134270000000001</v>
      </c>
      <c r="Z55" s="254">
        <v>77.891746999999995</v>
      </c>
      <c r="AA55" s="254">
        <v>79.440323000000006</v>
      </c>
      <c r="AB55" s="254">
        <v>80.294273000000004</v>
      </c>
      <c r="AC55" s="254">
        <v>81.265411</v>
      </c>
      <c r="AD55" s="254">
        <v>82.265563999999998</v>
      </c>
      <c r="AE55" s="254">
        <v>82.930176000000003</v>
      </c>
      <c r="AF55" s="254">
        <v>83.169044</v>
      </c>
      <c r="AG55" s="254">
        <v>83.461624</v>
      </c>
      <c r="AH55" s="254">
        <v>84.412727000000004</v>
      </c>
      <c r="AI55" s="251">
        <v>1.3174E-2</v>
      </c>
    </row>
    <row r="56" spans="1:35" ht="15" customHeight="1" x14ac:dyDescent="0.25">
      <c r="A56" s="244" t="s">
        <v>192</v>
      </c>
      <c r="B56" s="249" t="s">
        <v>193</v>
      </c>
      <c r="C56" s="250">
        <v>2.5669469999999999</v>
      </c>
      <c r="D56" s="250">
        <v>2.4611399999999999</v>
      </c>
      <c r="E56" s="250">
        <v>2.3785419999999999</v>
      </c>
      <c r="F56" s="250">
        <v>2.2675939999999999</v>
      </c>
      <c r="G56" s="250">
        <v>2.2170390000000002</v>
      </c>
      <c r="H56" s="250">
        <v>2.2321040000000001</v>
      </c>
      <c r="I56" s="250">
        <v>2.3912900000000001</v>
      </c>
      <c r="J56" s="250">
        <v>2.5930559999999998</v>
      </c>
      <c r="K56" s="250">
        <v>2.682391</v>
      </c>
      <c r="L56" s="250">
        <v>2.6820900000000001</v>
      </c>
      <c r="M56" s="250">
        <v>2.635443</v>
      </c>
      <c r="N56" s="250">
        <v>2.5877870000000001</v>
      </c>
      <c r="O56" s="250">
        <v>2.5805120000000001</v>
      </c>
      <c r="P56" s="250">
        <v>2.596762</v>
      </c>
      <c r="Q56" s="250">
        <v>2.6120830000000002</v>
      </c>
      <c r="R56" s="250">
        <v>2.6165430000000001</v>
      </c>
      <c r="S56" s="250">
        <v>2.6053999999999999</v>
      </c>
      <c r="T56" s="250">
        <v>2.6145580000000002</v>
      </c>
      <c r="U56" s="250">
        <v>2.636981</v>
      </c>
      <c r="V56" s="250">
        <v>2.6473209999999998</v>
      </c>
      <c r="W56" s="250">
        <v>2.649715</v>
      </c>
      <c r="X56" s="250">
        <v>2.645178</v>
      </c>
      <c r="Y56" s="250">
        <v>2.6380180000000002</v>
      </c>
      <c r="Z56" s="250">
        <v>2.6349499999999999</v>
      </c>
      <c r="AA56" s="250">
        <v>2.6078549999999998</v>
      </c>
      <c r="AB56" s="250">
        <v>2.5851500000000001</v>
      </c>
      <c r="AC56" s="250">
        <v>2.571348</v>
      </c>
      <c r="AD56" s="250">
        <v>2.5700729999999998</v>
      </c>
      <c r="AE56" s="250">
        <v>2.5608070000000001</v>
      </c>
      <c r="AF56" s="250">
        <v>2.5516619999999999</v>
      </c>
      <c r="AG56" s="250">
        <v>2.5442520000000002</v>
      </c>
      <c r="AH56" s="250">
        <v>2.5372840000000001</v>
      </c>
      <c r="AI56" s="251">
        <v>-3.7500000000000001E-4</v>
      </c>
    </row>
    <row r="57" spans="1:35" ht="15" customHeight="1" x14ac:dyDescent="0.25">
      <c r="A57" s="244" t="s">
        <v>194</v>
      </c>
      <c r="B57" s="249" t="s">
        <v>195</v>
      </c>
      <c r="C57" s="255">
        <v>34.280701000000001</v>
      </c>
      <c r="D57" s="255">
        <v>32.949497000000001</v>
      </c>
      <c r="E57" s="255">
        <v>35.148879999999998</v>
      </c>
      <c r="F57" s="255">
        <v>35.364960000000004</v>
      </c>
      <c r="G57" s="255">
        <v>34.924270999999997</v>
      </c>
      <c r="H57" s="255">
        <v>35.077209000000003</v>
      </c>
      <c r="I57" s="255">
        <v>36.054295000000003</v>
      </c>
      <c r="J57" s="255">
        <v>34.973942000000001</v>
      </c>
      <c r="K57" s="255">
        <v>35.137031999999998</v>
      </c>
      <c r="L57" s="255">
        <v>34.781272999999999</v>
      </c>
      <c r="M57" s="255">
        <v>35.045932999999998</v>
      </c>
      <c r="N57" s="255">
        <v>35.215336000000001</v>
      </c>
      <c r="O57" s="255">
        <v>35.304592</v>
      </c>
      <c r="P57" s="255">
        <v>35.364494000000001</v>
      </c>
      <c r="Q57" s="255">
        <v>35.478259999999999</v>
      </c>
      <c r="R57" s="255">
        <v>35.483234000000003</v>
      </c>
      <c r="S57" s="255">
        <v>35.929049999999997</v>
      </c>
      <c r="T57" s="255">
        <v>36.205711000000001</v>
      </c>
      <c r="U57" s="255">
        <v>36.589981000000002</v>
      </c>
      <c r="V57" s="255">
        <v>37.444744</v>
      </c>
      <c r="W57" s="255">
        <v>37.581074000000001</v>
      </c>
      <c r="X57" s="255">
        <v>38.080601000000001</v>
      </c>
      <c r="Y57" s="255">
        <v>38.290585</v>
      </c>
      <c r="Z57" s="255">
        <v>38.386752999999999</v>
      </c>
      <c r="AA57" s="255">
        <v>38.492984999999997</v>
      </c>
      <c r="AB57" s="255">
        <v>38.673492000000003</v>
      </c>
      <c r="AC57" s="255">
        <v>38.847790000000003</v>
      </c>
      <c r="AD57" s="255">
        <v>38.999949999999998</v>
      </c>
      <c r="AE57" s="255">
        <v>39.092632000000002</v>
      </c>
      <c r="AF57" s="255">
        <v>39.182383999999999</v>
      </c>
      <c r="AG57" s="255">
        <v>39.428085000000003</v>
      </c>
      <c r="AH57" s="255">
        <v>39.576504</v>
      </c>
      <c r="AI57" s="251">
        <v>4.6449999999999998E-3</v>
      </c>
    </row>
    <row r="58" spans="1:35" ht="15" customHeight="1" x14ac:dyDescent="0.25">
      <c r="A58" s="244" t="s">
        <v>196</v>
      </c>
      <c r="B58" s="249" t="s">
        <v>197</v>
      </c>
      <c r="C58" s="250">
        <v>1.7045300000000001</v>
      </c>
      <c r="D58" s="250">
        <v>1.6207959999999999</v>
      </c>
      <c r="E58" s="250">
        <v>1.678334</v>
      </c>
      <c r="F58" s="250">
        <v>1.6736599999999999</v>
      </c>
      <c r="G58" s="250">
        <v>1.65489</v>
      </c>
      <c r="H58" s="250">
        <v>1.6542349999999999</v>
      </c>
      <c r="I58" s="250">
        <v>1.6825140000000001</v>
      </c>
      <c r="J58" s="250">
        <v>1.6482520000000001</v>
      </c>
      <c r="K58" s="250">
        <v>1.6551629999999999</v>
      </c>
      <c r="L58" s="250">
        <v>1.6423430000000001</v>
      </c>
      <c r="M58" s="250">
        <v>1.651438</v>
      </c>
      <c r="N58" s="250">
        <v>1.6566810000000001</v>
      </c>
      <c r="O58" s="250">
        <v>1.6605259999999999</v>
      </c>
      <c r="P58" s="250">
        <v>1.664496</v>
      </c>
      <c r="Q58" s="250">
        <v>1.6701349999999999</v>
      </c>
      <c r="R58" s="250">
        <v>1.6725719999999999</v>
      </c>
      <c r="S58" s="250">
        <v>1.6897530000000001</v>
      </c>
      <c r="T58" s="250">
        <v>1.700725</v>
      </c>
      <c r="U58" s="250">
        <v>1.7147570000000001</v>
      </c>
      <c r="V58" s="250">
        <v>1.740343</v>
      </c>
      <c r="W58" s="250">
        <v>1.7463280000000001</v>
      </c>
      <c r="X58" s="250">
        <v>1.7643230000000001</v>
      </c>
      <c r="Y58" s="250">
        <v>1.77129</v>
      </c>
      <c r="Z58" s="250">
        <v>1.7765899999999999</v>
      </c>
      <c r="AA58" s="250">
        <v>1.781166</v>
      </c>
      <c r="AB58" s="250">
        <v>1.7883020000000001</v>
      </c>
      <c r="AC58" s="250">
        <v>1.7967360000000001</v>
      </c>
      <c r="AD58" s="250">
        <v>1.8046580000000001</v>
      </c>
      <c r="AE58" s="250">
        <v>1.809374</v>
      </c>
      <c r="AF58" s="250">
        <v>1.8139019999999999</v>
      </c>
      <c r="AG58" s="250">
        <v>1.8224530000000001</v>
      </c>
      <c r="AH58" s="250">
        <v>1.8293619999999999</v>
      </c>
      <c r="AI58" s="251">
        <v>2.2829999999999999E-3</v>
      </c>
    </row>
    <row r="59" spans="1:35" ht="15" customHeight="1" x14ac:dyDescent="0.25">
      <c r="A59" s="244" t="s">
        <v>198</v>
      </c>
      <c r="B59" s="249" t="s">
        <v>199</v>
      </c>
      <c r="C59" s="250">
        <v>2.1871900000000002</v>
      </c>
      <c r="D59" s="250">
        <v>2.1790500000000002</v>
      </c>
      <c r="E59" s="250">
        <v>2.1352980000000001</v>
      </c>
      <c r="F59" s="250">
        <v>2.0811760000000001</v>
      </c>
      <c r="G59" s="250">
        <v>2.0618609999999999</v>
      </c>
      <c r="H59" s="250">
        <v>2.0466280000000001</v>
      </c>
      <c r="I59" s="250">
        <v>2.0357470000000002</v>
      </c>
      <c r="J59" s="250">
        <v>2.022008</v>
      </c>
      <c r="K59" s="250">
        <v>2.0354510000000001</v>
      </c>
      <c r="L59" s="250">
        <v>2.0311309999999998</v>
      </c>
      <c r="M59" s="250">
        <v>2.03477</v>
      </c>
      <c r="N59" s="250">
        <v>2.028044</v>
      </c>
      <c r="O59" s="250">
        <v>2.025258</v>
      </c>
      <c r="P59" s="250">
        <v>2.0228730000000001</v>
      </c>
      <c r="Q59" s="250">
        <v>2.0244460000000002</v>
      </c>
      <c r="R59" s="250">
        <v>2.0269659999999998</v>
      </c>
      <c r="S59" s="250">
        <v>2.0285920000000002</v>
      </c>
      <c r="T59" s="250">
        <v>2.0320469999999999</v>
      </c>
      <c r="U59" s="250">
        <v>2.0358390000000002</v>
      </c>
      <c r="V59" s="250">
        <v>2.0397020000000001</v>
      </c>
      <c r="W59" s="250">
        <v>2.0394009999999998</v>
      </c>
      <c r="X59" s="250">
        <v>2.04244</v>
      </c>
      <c r="Y59" s="250">
        <v>2.039507</v>
      </c>
      <c r="Z59" s="250">
        <v>2.0408750000000002</v>
      </c>
      <c r="AA59" s="250">
        <v>2.041382</v>
      </c>
      <c r="AB59" s="250">
        <v>2.041337</v>
      </c>
      <c r="AC59" s="250">
        <v>2.0415410000000001</v>
      </c>
      <c r="AD59" s="250">
        <v>2.045588</v>
      </c>
      <c r="AE59" s="250">
        <v>2.0448520000000001</v>
      </c>
      <c r="AF59" s="250">
        <v>2.0458829999999999</v>
      </c>
      <c r="AG59" s="250">
        <v>2.0458349999999998</v>
      </c>
      <c r="AH59" s="250">
        <v>2.0479159999999998</v>
      </c>
      <c r="AI59" s="251">
        <v>-2.1199999999999999E-3</v>
      </c>
    </row>
    <row r="60" spans="1:35" ht="15" customHeight="1" x14ac:dyDescent="0.25">
      <c r="A60" s="244" t="s">
        <v>200</v>
      </c>
      <c r="B60" s="249" t="s">
        <v>201</v>
      </c>
      <c r="C60" s="255">
        <v>10.388245</v>
      </c>
      <c r="D60" s="255">
        <v>10.218346</v>
      </c>
      <c r="E60" s="255">
        <v>10.115773000000001</v>
      </c>
      <c r="F60" s="255">
        <v>10.047506</v>
      </c>
      <c r="G60" s="255">
        <v>9.9895739999999993</v>
      </c>
      <c r="H60" s="255">
        <v>10.004821</v>
      </c>
      <c r="I60" s="255">
        <v>10.077984000000001</v>
      </c>
      <c r="J60" s="255">
        <v>10.158848000000001</v>
      </c>
      <c r="K60" s="255">
        <v>10.150057</v>
      </c>
      <c r="L60" s="255">
        <v>10.111454999999999</v>
      </c>
      <c r="M60" s="255">
        <v>10.010123</v>
      </c>
      <c r="N60" s="255">
        <v>9.9697990000000001</v>
      </c>
      <c r="O60" s="255">
        <v>9.940785</v>
      </c>
      <c r="P60" s="255">
        <v>9.9319369999999996</v>
      </c>
      <c r="Q60" s="255">
        <v>9.9258480000000002</v>
      </c>
      <c r="R60" s="255">
        <v>9.9098520000000008</v>
      </c>
      <c r="S60" s="255">
        <v>9.8644879999999997</v>
      </c>
      <c r="T60" s="255">
        <v>9.8430669999999996</v>
      </c>
      <c r="U60" s="255">
        <v>9.8278970000000001</v>
      </c>
      <c r="V60" s="255">
        <v>9.7997589999999999</v>
      </c>
      <c r="W60" s="255">
        <v>9.7712079999999997</v>
      </c>
      <c r="X60" s="255">
        <v>9.7547680000000003</v>
      </c>
      <c r="Y60" s="255">
        <v>9.7319340000000008</v>
      </c>
      <c r="Z60" s="255">
        <v>9.7143809999999995</v>
      </c>
      <c r="AA60" s="255">
        <v>9.6772399999999994</v>
      </c>
      <c r="AB60" s="255">
        <v>9.6325339999999997</v>
      </c>
      <c r="AC60" s="255">
        <v>9.6062049999999992</v>
      </c>
      <c r="AD60" s="255">
        <v>9.5538290000000003</v>
      </c>
      <c r="AE60" s="255">
        <v>9.5183959999999992</v>
      </c>
      <c r="AF60" s="255">
        <v>9.5149690000000007</v>
      </c>
      <c r="AG60" s="255">
        <v>9.4576550000000008</v>
      </c>
      <c r="AH60" s="255">
        <v>9.3930819999999997</v>
      </c>
      <c r="AI60" s="251">
        <v>-3.2429999999999998E-3</v>
      </c>
    </row>
    <row r="63" spans="1:35" ht="15" customHeight="1" x14ac:dyDescent="0.25">
      <c r="B63" s="248" t="s">
        <v>202</v>
      </c>
    </row>
    <row r="64" spans="1:35" ht="15" customHeight="1" x14ac:dyDescent="0.25">
      <c r="A64" s="244" t="s">
        <v>203</v>
      </c>
      <c r="B64" s="249" t="s">
        <v>189</v>
      </c>
      <c r="C64" s="254">
        <v>63.371997999999998</v>
      </c>
      <c r="D64" s="254">
        <v>59.077347000000003</v>
      </c>
      <c r="E64" s="254">
        <v>61.818973999999997</v>
      </c>
      <c r="F64" s="254">
        <v>65.025085000000004</v>
      </c>
      <c r="G64" s="254">
        <v>67.779212999999999</v>
      </c>
      <c r="H64" s="254">
        <v>70.536017999999999</v>
      </c>
      <c r="I64" s="254">
        <v>73.653580000000005</v>
      </c>
      <c r="J64" s="254">
        <v>76.803391000000005</v>
      </c>
      <c r="K64" s="254">
        <v>80.309258</v>
      </c>
      <c r="L64" s="254">
        <v>83.701019000000002</v>
      </c>
      <c r="M64" s="254">
        <v>87.538749999999993</v>
      </c>
      <c r="N64" s="254">
        <v>91.495277000000002</v>
      </c>
      <c r="O64" s="254">
        <v>95.484993000000003</v>
      </c>
      <c r="P64" s="254">
        <v>99.574180999999996</v>
      </c>
      <c r="Q64" s="254">
        <v>103.629654</v>
      </c>
      <c r="R64" s="254">
        <v>108.384331</v>
      </c>
      <c r="S64" s="254">
        <v>112.70813</v>
      </c>
      <c r="T64" s="254">
        <v>117.323853</v>
      </c>
      <c r="U64" s="254">
        <v>121.64743</v>
      </c>
      <c r="V64" s="254">
        <v>126.40358000000001</v>
      </c>
      <c r="W64" s="254">
        <v>131.39115899999999</v>
      </c>
      <c r="X64" s="254">
        <v>137.068848</v>
      </c>
      <c r="Y64" s="254">
        <v>142.62617499999999</v>
      </c>
      <c r="Z64" s="254">
        <v>148.32708700000001</v>
      </c>
      <c r="AA64" s="254">
        <v>154.26850899999999</v>
      </c>
      <c r="AB64" s="254">
        <v>159.64691199999999</v>
      </c>
      <c r="AC64" s="254">
        <v>165.05808999999999</v>
      </c>
      <c r="AD64" s="254">
        <v>170.62506099999999</v>
      </c>
      <c r="AE64" s="254">
        <v>175.80865499999999</v>
      </c>
      <c r="AF64" s="254">
        <v>181.11958300000001</v>
      </c>
      <c r="AG64" s="254">
        <v>186.33601400000001</v>
      </c>
      <c r="AH64" s="254">
        <v>192.18858299999999</v>
      </c>
      <c r="AI64" s="251">
        <v>3.6436999999999997E-2</v>
      </c>
    </row>
    <row r="65" spans="1:35" ht="15" customHeight="1" x14ac:dyDescent="0.25">
      <c r="A65" s="244" t="s">
        <v>204</v>
      </c>
      <c r="B65" s="249" t="s">
        <v>191</v>
      </c>
      <c r="C65" s="254">
        <v>56.261001999999998</v>
      </c>
      <c r="D65" s="254">
        <v>55.592682000000003</v>
      </c>
      <c r="E65" s="254">
        <v>56.431838999999997</v>
      </c>
      <c r="F65" s="254">
        <v>58.590172000000003</v>
      </c>
      <c r="G65" s="254">
        <v>61.100245999999999</v>
      </c>
      <c r="H65" s="254">
        <v>63.808951999999998</v>
      </c>
      <c r="I65" s="254">
        <v>66.856689000000003</v>
      </c>
      <c r="J65" s="254">
        <v>69.127373000000006</v>
      </c>
      <c r="K65" s="254">
        <v>72.258758999999998</v>
      </c>
      <c r="L65" s="254">
        <v>74.794212000000002</v>
      </c>
      <c r="M65" s="254">
        <v>78.827042000000006</v>
      </c>
      <c r="N65" s="254">
        <v>81.682311999999996</v>
      </c>
      <c r="O65" s="254">
        <v>85.760077999999993</v>
      </c>
      <c r="P65" s="254">
        <v>88.888846999999998</v>
      </c>
      <c r="Q65" s="254">
        <v>93.032760999999994</v>
      </c>
      <c r="R65" s="254">
        <v>97.929526999999993</v>
      </c>
      <c r="S65" s="254">
        <v>102.091644</v>
      </c>
      <c r="T65" s="254">
        <v>106.12159</v>
      </c>
      <c r="U65" s="254">
        <v>111.28025100000001</v>
      </c>
      <c r="V65" s="254">
        <v>115.514877</v>
      </c>
      <c r="W65" s="254">
        <v>120.05265</v>
      </c>
      <c r="X65" s="254">
        <v>125.35865</v>
      </c>
      <c r="Y65" s="254">
        <v>130.55796799999999</v>
      </c>
      <c r="Z65" s="254">
        <v>136.63687100000001</v>
      </c>
      <c r="AA65" s="254">
        <v>142.50292999999999</v>
      </c>
      <c r="AB65" s="254">
        <v>147.25143399999999</v>
      </c>
      <c r="AC65" s="254">
        <v>152.359161</v>
      </c>
      <c r="AD65" s="254">
        <v>157.67688000000001</v>
      </c>
      <c r="AE65" s="254">
        <v>162.53341699999999</v>
      </c>
      <c r="AF65" s="254">
        <v>166.77336099999999</v>
      </c>
      <c r="AG65" s="254">
        <v>171.36093099999999</v>
      </c>
      <c r="AH65" s="254">
        <v>177.52203399999999</v>
      </c>
      <c r="AI65" s="251">
        <v>3.7762999999999998E-2</v>
      </c>
    </row>
    <row r="66" spans="1:35" ht="15" customHeight="1" x14ac:dyDescent="0.25">
      <c r="A66" s="244" t="s">
        <v>205</v>
      </c>
      <c r="B66" s="249" t="s">
        <v>193</v>
      </c>
      <c r="C66" s="250">
        <v>2.5669469999999999</v>
      </c>
      <c r="D66" s="250">
        <v>2.5188190000000001</v>
      </c>
      <c r="E66" s="250">
        <v>2.4954610000000002</v>
      </c>
      <c r="F66" s="250">
        <v>2.4402219999999999</v>
      </c>
      <c r="G66" s="250">
        <v>2.4461710000000001</v>
      </c>
      <c r="H66" s="250">
        <v>2.5238999999999998</v>
      </c>
      <c r="I66" s="250">
        <v>2.7721719999999999</v>
      </c>
      <c r="J66" s="250">
        <v>3.0845410000000002</v>
      </c>
      <c r="K66" s="250">
        <v>3.2767219999999999</v>
      </c>
      <c r="L66" s="250">
        <v>3.3643369999999999</v>
      </c>
      <c r="M66" s="250">
        <v>3.3945110000000001</v>
      </c>
      <c r="N66" s="250">
        <v>3.4212060000000002</v>
      </c>
      <c r="O66" s="250">
        <v>3.4994239999999999</v>
      </c>
      <c r="P66" s="250">
        <v>3.6101649999999998</v>
      </c>
      <c r="Q66" s="250">
        <v>3.7217560000000001</v>
      </c>
      <c r="R66" s="250">
        <v>3.8185630000000002</v>
      </c>
      <c r="S66" s="250">
        <v>3.8928349999999998</v>
      </c>
      <c r="T66" s="250">
        <v>3.999126</v>
      </c>
      <c r="U66" s="250">
        <v>4.1283609999999999</v>
      </c>
      <c r="V66" s="250">
        <v>4.2408590000000004</v>
      </c>
      <c r="W66" s="250">
        <v>4.341996</v>
      </c>
      <c r="X66" s="250">
        <v>4.4346160000000001</v>
      </c>
      <c r="Y66" s="250">
        <v>4.5237749999999997</v>
      </c>
      <c r="Z66" s="250">
        <v>4.6222009999999996</v>
      </c>
      <c r="AA66" s="250">
        <v>4.678064</v>
      </c>
      <c r="AB66" s="250">
        <v>4.7408989999999998</v>
      </c>
      <c r="AC66" s="250">
        <v>4.8208510000000002</v>
      </c>
      <c r="AD66" s="250">
        <v>4.9260120000000001</v>
      </c>
      <c r="AE66" s="250">
        <v>5.0188819999999996</v>
      </c>
      <c r="AF66" s="250">
        <v>5.1166790000000004</v>
      </c>
      <c r="AG66" s="250">
        <v>5.2237830000000001</v>
      </c>
      <c r="AH66" s="250">
        <v>5.3359690000000004</v>
      </c>
      <c r="AI66" s="251">
        <v>2.3886000000000001E-2</v>
      </c>
    </row>
    <row r="67" spans="1:35" ht="15" customHeight="1" x14ac:dyDescent="0.25">
      <c r="A67" s="244" t="s">
        <v>206</v>
      </c>
      <c r="B67" s="249" t="s">
        <v>195</v>
      </c>
      <c r="C67" s="255">
        <v>34.280701000000001</v>
      </c>
      <c r="D67" s="255">
        <v>33.721694999999997</v>
      </c>
      <c r="E67" s="255">
        <v>36.876648000000003</v>
      </c>
      <c r="F67" s="255">
        <v>38.057217000000001</v>
      </c>
      <c r="G67" s="255">
        <v>38.533709999999999</v>
      </c>
      <c r="H67" s="255">
        <v>39.662742999999999</v>
      </c>
      <c r="I67" s="255">
        <v>41.796985999999997</v>
      </c>
      <c r="J67" s="255">
        <v>41.602856000000003</v>
      </c>
      <c r="K67" s="255">
        <v>42.922263999999998</v>
      </c>
      <c r="L67" s="255">
        <v>43.628635000000003</v>
      </c>
      <c r="M67" s="255">
        <v>45.139964999999997</v>
      </c>
      <c r="N67" s="255">
        <v>46.556731999999997</v>
      </c>
      <c r="O67" s="255">
        <v>47.876441999999997</v>
      </c>
      <c r="P67" s="255">
        <v>49.165706999999998</v>
      </c>
      <c r="Q67" s="255">
        <v>50.550235999999998</v>
      </c>
      <c r="R67" s="255">
        <v>51.783965999999999</v>
      </c>
      <c r="S67" s="255">
        <v>53.683078999999999</v>
      </c>
      <c r="T67" s="255">
        <v>55.378852999999999</v>
      </c>
      <c r="U67" s="255">
        <v>57.283946999999998</v>
      </c>
      <c r="V67" s="255">
        <v>59.984360000000002</v>
      </c>
      <c r="W67" s="255">
        <v>61.582802000000001</v>
      </c>
      <c r="X67" s="255">
        <v>63.841769999999997</v>
      </c>
      <c r="Y67" s="255">
        <v>65.662163000000007</v>
      </c>
      <c r="Z67" s="255">
        <v>67.337631000000002</v>
      </c>
      <c r="AA67" s="255">
        <v>69.050110000000004</v>
      </c>
      <c r="AB67" s="255">
        <v>70.923209999999997</v>
      </c>
      <c r="AC67" s="255">
        <v>72.833160000000007</v>
      </c>
      <c r="AD67" s="255">
        <v>74.750488000000004</v>
      </c>
      <c r="AE67" s="255">
        <v>76.616973999999999</v>
      </c>
      <c r="AF67" s="255">
        <v>78.569832000000005</v>
      </c>
      <c r="AG67" s="255">
        <v>80.952567999999999</v>
      </c>
      <c r="AH67" s="255">
        <v>83.230346999999995</v>
      </c>
      <c r="AI67" s="251">
        <v>2.9027000000000001E-2</v>
      </c>
    </row>
    <row r="68" spans="1:35" ht="15" customHeight="1" x14ac:dyDescent="0.25">
      <c r="A68" s="244" t="s">
        <v>207</v>
      </c>
      <c r="B68" s="249" t="s">
        <v>197</v>
      </c>
      <c r="C68" s="250">
        <v>1.7045300000000001</v>
      </c>
      <c r="D68" s="250">
        <v>1.6587810000000001</v>
      </c>
      <c r="E68" s="250">
        <v>1.760834</v>
      </c>
      <c r="F68" s="250">
        <v>1.801072</v>
      </c>
      <c r="G68" s="250">
        <v>1.8259240000000001</v>
      </c>
      <c r="H68" s="250">
        <v>1.8704879999999999</v>
      </c>
      <c r="I68" s="250">
        <v>1.9505030000000001</v>
      </c>
      <c r="J68" s="250">
        <v>1.9606600000000001</v>
      </c>
      <c r="K68" s="250">
        <v>2.0218940000000001</v>
      </c>
      <c r="L68" s="250">
        <v>2.0601080000000001</v>
      </c>
      <c r="M68" s="250">
        <v>2.1270899999999999</v>
      </c>
      <c r="N68" s="250">
        <v>2.1902300000000001</v>
      </c>
      <c r="O68" s="250">
        <v>2.251833</v>
      </c>
      <c r="P68" s="250">
        <v>2.314076</v>
      </c>
      <c r="Q68" s="250">
        <v>2.3796469999999998</v>
      </c>
      <c r="R68" s="250">
        <v>2.4409380000000001</v>
      </c>
      <c r="S68" s="250">
        <v>2.5247289999999998</v>
      </c>
      <c r="T68" s="250">
        <v>2.601362</v>
      </c>
      <c r="U68" s="250">
        <v>2.6845620000000001</v>
      </c>
      <c r="V68" s="250">
        <v>2.7879309999999999</v>
      </c>
      <c r="W68" s="250">
        <v>2.8616480000000002</v>
      </c>
      <c r="X68" s="250">
        <v>2.9578709999999999</v>
      </c>
      <c r="Y68" s="250">
        <v>3.0374750000000001</v>
      </c>
      <c r="Z68" s="250">
        <v>3.1164749999999999</v>
      </c>
      <c r="AA68" s="250">
        <v>3.1951200000000002</v>
      </c>
      <c r="AB68" s="250">
        <v>3.2795619999999999</v>
      </c>
      <c r="AC68" s="250">
        <v>3.368582</v>
      </c>
      <c r="AD68" s="250">
        <v>3.4589539999999999</v>
      </c>
      <c r="AE68" s="250">
        <v>3.5461619999999998</v>
      </c>
      <c r="AF68" s="250">
        <v>3.6372969999999998</v>
      </c>
      <c r="AG68" s="250">
        <v>3.741806</v>
      </c>
      <c r="AH68" s="250">
        <v>3.8471929999999999</v>
      </c>
      <c r="AI68" s="251">
        <v>2.6608E-2</v>
      </c>
    </row>
    <row r="69" spans="1:35" ht="15" customHeight="1" x14ac:dyDescent="0.25">
      <c r="A69" s="244" t="s">
        <v>208</v>
      </c>
      <c r="B69" s="249" t="s">
        <v>199</v>
      </c>
      <c r="C69" s="250">
        <v>2.1871900000000002</v>
      </c>
      <c r="D69" s="250">
        <v>2.230118</v>
      </c>
      <c r="E69" s="250">
        <v>2.2402600000000001</v>
      </c>
      <c r="F69" s="250">
        <v>2.239611</v>
      </c>
      <c r="G69" s="250">
        <v>2.2749549999999998</v>
      </c>
      <c r="H69" s="250">
        <v>2.3141780000000001</v>
      </c>
      <c r="I69" s="250">
        <v>2.3599990000000002</v>
      </c>
      <c r="J69" s="250">
        <v>2.4052560000000001</v>
      </c>
      <c r="K69" s="250">
        <v>2.4864410000000001</v>
      </c>
      <c r="L69" s="250">
        <v>2.547793</v>
      </c>
      <c r="M69" s="250">
        <v>2.6208300000000002</v>
      </c>
      <c r="N69" s="250">
        <v>2.6811929999999999</v>
      </c>
      <c r="O69" s="250">
        <v>2.7464460000000002</v>
      </c>
      <c r="P69" s="250">
        <v>2.8123119999999999</v>
      </c>
      <c r="Q69" s="250">
        <v>2.8844759999999998</v>
      </c>
      <c r="R69" s="250">
        <v>2.9581390000000001</v>
      </c>
      <c r="S69" s="250">
        <v>3.0310030000000001</v>
      </c>
      <c r="T69" s="250">
        <v>3.1081400000000001</v>
      </c>
      <c r="U69" s="250">
        <v>3.1872349999999998</v>
      </c>
      <c r="V69" s="250">
        <v>3.2674880000000002</v>
      </c>
      <c r="W69" s="250">
        <v>3.3418950000000001</v>
      </c>
      <c r="X69" s="250">
        <v>3.424131</v>
      </c>
      <c r="Y69" s="250">
        <v>3.4974259999999999</v>
      </c>
      <c r="Z69" s="250">
        <v>3.580082</v>
      </c>
      <c r="AA69" s="250">
        <v>3.661905</v>
      </c>
      <c r="AB69" s="250">
        <v>3.743601</v>
      </c>
      <c r="AC69" s="250">
        <v>3.82755</v>
      </c>
      <c r="AD69" s="250">
        <v>3.920741</v>
      </c>
      <c r="AE69" s="250">
        <v>4.0076700000000001</v>
      </c>
      <c r="AF69" s="250">
        <v>4.1024719999999997</v>
      </c>
      <c r="AG69" s="250">
        <v>4.2004469999999996</v>
      </c>
      <c r="AH69" s="250">
        <v>4.3068169999999997</v>
      </c>
      <c r="AI69" s="251">
        <v>2.2098E-2</v>
      </c>
    </row>
    <row r="70" spans="1:35" ht="15" customHeight="1" x14ac:dyDescent="0.25">
      <c r="A70" s="244" t="s">
        <v>209</v>
      </c>
      <c r="B70" s="249" t="s">
        <v>201</v>
      </c>
      <c r="C70" s="255">
        <v>10.388245</v>
      </c>
      <c r="D70" s="255">
        <v>10.457822</v>
      </c>
      <c r="E70" s="255">
        <v>10.613020000000001</v>
      </c>
      <c r="F70" s="255">
        <v>10.812402000000001</v>
      </c>
      <c r="G70" s="255">
        <v>11.022003</v>
      </c>
      <c r="H70" s="255">
        <v>11.312719</v>
      </c>
      <c r="I70" s="255">
        <v>11.683195</v>
      </c>
      <c r="J70" s="255">
        <v>12.084341</v>
      </c>
      <c r="K70" s="255">
        <v>12.398980999999999</v>
      </c>
      <c r="L70" s="255">
        <v>12.68352</v>
      </c>
      <c r="M70" s="255">
        <v>12.893268000000001</v>
      </c>
      <c r="N70" s="255">
        <v>13.180657</v>
      </c>
      <c r="O70" s="255">
        <v>13.480665999999999</v>
      </c>
      <c r="P70" s="255">
        <v>13.807938</v>
      </c>
      <c r="Q70" s="255">
        <v>14.142575000000001</v>
      </c>
      <c r="R70" s="255">
        <v>14.462362000000001</v>
      </c>
      <c r="S70" s="255">
        <v>14.738937999999999</v>
      </c>
      <c r="T70" s="255">
        <v>15.055573000000001</v>
      </c>
      <c r="U70" s="255">
        <v>15.386201</v>
      </c>
      <c r="V70" s="255">
        <v>15.698658999999999</v>
      </c>
      <c r="W70" s="255">
        <v>16.011738000000001</v>
      </c>
      <c r="X70" s="255">
        <v>16.353778999999999</v>
      </c>
      <c r="Y70" s="255">
        <v>16.688692</v>
      </c>
      <c r="Z70" s="255">
        <v>17.040863000000002</v>
      </c>
      <c r="AA70" s="255">
        <v>17.359383000000001</v>
      </c>
      <c r="AB70" s="255">
        <v>17.665077</v>
      </c>
      <c r="AC70" s="255">
        <v>18.01004</v>
      </c>
      <c r="AD70" s="255">
        <v>18.311647000000001</v>
      </c>
      <c r="AE70" s="255">
        <v>18.65494</v>
      </c>
      <c r="AF70" s="255">
        <v>19.079733000000001</v>
      </c>
      <c r="AG70" s="255">
        <v>19.418175000000002</v>
      </c>
      <c r="AH70" s="255">
        <v>19.753879999999999</v>
      </c>
      <c r="AI70" s="251">
        <v>2.0948000000000001E-2</v>
      </c>
    </row>
    <row r="71" spans="1:35" ht="15" customHeight="1" thickBot="1" x14ac:dyDescent="0.3"/>
    <row r="72" spans="1:35" ht="15" customHeight="1" x14ac:dyDescent="0.25">
      <c r="B72" s="263" t="s">
        <v>210</v>
      </c>
      <c r="C72" s="263"/>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c r="AB72" s="263"/>
      <c r="AC72" s="263"/>
      <c r="AD72" s="263"/>
      <c r="AE72" s="263"/>
      <c r="AF72" s="263"/>
      <c r="AG72" s="263"/>
      <c r="AH72" s="263"/>
      <c r="AI72" s="263"/>
    </row>
    <row r="73" spans="1:35" ht="15" customHeight="1" x14ac:dyDescent="0.25">
      <c r="B73" s="259" t="s">
        <v>211</v>
      </c>
    </row>
    <row r="74" spans="1:35" ht="15" customHeight="1" x14ac:dyDescent="0.25">
      <c r="B74" s="259" t="s">
        <v>212</v>
      </c>
    </row>
    <row r="75" spans="1:35" ht="15" customHeight="1" x14ac:dyDescent="0.25">
      <c r="B75" s="259" t="s">
        <v>213</v>
      </c>
    </row>
    <row r="76" spans="1:35" ht="15" customHeight="1" x14ac:dyDescent="0.25">
      <c r="B76" s="259" t="s">
        <v>214</v>
      </c>
    </row>
    <row r="77" spans="1:35" ht="15" customHeight="1" x14ac:dyDescent="0.25">
      <c r="B77" s="259" t="s">
        <v>215</v>
      </c>
    </row>
    <row r="78" spans="1:35" ht="15" customHeight="1" x14ac:dyDescent="0.25">
      <c r="B78" s="259" t="s">
        <v>216</v>
      </c>
    </row>
    <row r="79" spans="1:35" ht="15" customHeight="1" x14ac:dyDescent="0.25">
      <c r="B79" s="259" t="s">
        <v>217</v>
      </c>
    </row>
    <row r="80" spans="1:35" ht="15" customHeight="1" x14ac:dyDescent="0.25">
      <c r="B80" s="259" t="s">
        <v>218</v>
      </c>
    </row>
    <row r="81" spans="2:2" ht="15" customHeight="1" x14ac:dyDescent="0.25">
      <c r="B81" s="259" t="s">
        <v>219</v>
      </c>
    </row>
    <row r="82" spans="2:2" ht="15" customHeight="1" x14ac:dyDescent="0.25">
      <c r="B82" s="259" t="s">
        <v>220</v>
      </c>
    </row>
    <row r="83" spans="2:2" ht="15" customHeight="1" x14ac:dyDescent="0.25">
      <c r="B83" s="259" t="s">
        <v>221</v>
      </c>
    </row>
    <row r="84" spans="2:2" ht="15" customHeight="1" x14ac:dyDescent="0.25">
      <c r="B84" s="259" t="s">
        <v>222</v>
      </c>
    </row>
    <row r="85" spans="2:2" ht="15" customHeight="1" x14ac:dyDescent="0.25">
      <c r="B85" s="259" t="s">
        <v>223</v>
      </c>
    </row>
    <row r="86" spans="2:2" ht="15" customHeight="1" x14ac:dyDescent="0.25">
      <c r="B86" s="259" t="s">
        <v>224</v>
      </c>
    </row>
    <row r="87" spans="2:2" ht="15" customHeight="1" x14ac:dyDescent="0.25">
      <c r="B87" s="259" t="s">
        <v>225</v>
      </c>
    </row>
    <row r="88" spans="2:2" ht="15" customHeight="1" x14ac:dyDescent="0.25">
      <c r="B88" s="259" t="s">
        <v>226</v>
      </c>
    </row>
    <row r="89" spans="2:2" ht="15" customHeight="1" x14ac:dyDescent="0.25">
      <c r="B89" s="259" t="s">
        <v>227</v>
      </c>
    </row>
    <row r="90" spans="2:2" ht="15" customHeight="1" x14ac:dyDescent="0.25">
      <c r="B90" s="259" t="s">
        <v>228</v>
      </c>
    </row>
    <row r="91" spans="2:2" ht="15" customHeight="1" x14ac:dyDescent="0.25">
      <c r="B91" s="259" t="s">
        <v>229</v>
      </c>
    </row>
    <row r="92" spans="2:2" ht="15" customHeight="1" x14ac:dyDescent="0.25">
      <c r="B92" s="259" t="s">
        <v>230</v>
      </c>
    </row>
    <row r="93" spans="2:2" ht="15" customHeight="1" x14ac:dyDescent="0.25">
      <c r="B93" s="259" t="s">
        <v>231</v>
      </c>
    </row>
    <row r="94" spans="2:2" ht="15" customHeight="1" x14ac:dyDescent="0.25">
      <c r="B94" s="259" t="s">
        <v>232</v>
      </c>
    </row>
    <row r="95" spans="2:2" ht="15" customHeight="1" x14ac:dyDescent="0.25">
      <c r="B95" s="259" t="s">
        <v>233</v>
      </c>
    </row>
    <row r="96" spans="2:2" ht="15" customHeight="1" x14ac:dyDescent="0.25">
      <c r="B96" s="259" t="s">
        <v>234</v>
      </c>
    </row>
    <row r="97" spans="2:2" ht="15" customHeight="1" x14ac:dyDescent="0.25">
      <c r="B97" s="259" t="s">
        <v>235</v>
      </c>
    </row>
    <row r="98" spans="2:2" ht="15" customHeight="1" x14ac:dyDescent="0.25">
      <c r="B98" s="259" t="s">
        <v>673</v>
      </c>
    </row>
    <row r="99" spans="2:2" ht="15" customHeight="1" x14ac:dyDescent="0.25">
      <c r="B99" s="259" t="s">
        <v>674</v>
      </c>
    </row>
    <row r="100" spans="2:2" ht="15" customHeight="1" x14ac:dyDescent="0.25">
      <c r="B100" s="259" t="s">
        <v>675</v>
      </c>
    </row>
  </sheetData>
  <mergeCells count="1">
    <mergeCell ref="B72:AI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540"/>
  <sheetViews>
    <sheetView workbookViewId="0">
      <pane xSplit="2" ySplit="1" topLeftCell="C2" activePane="bottomRight" state="frozen"/>
      <selection activeCell="B1" sqref="B1"/>
      <selection pane="topRight" activeCell="B1" sqref="B1"/>
      <selection pane="bottomLeft" activeCell="B1" sqref="B1"/>
      <selection pane="bottomRight" activeCell="C19" sqref="C19"/>
    </sheetView>
  </sheetViews>
  <sheetFormatPr defaultRowHeight="15" customHeight="1" x14ac:dyDescent="0.25"/>
  <cols>
    <col min="1" max="1" width="30.42578125" customWidth="1"/>
    <col min="2" max="2" width="49" customWidth="1"/>
  </cols>
  <sheetData>
    <row r="1" spans="1:34" ht="15" customHeight="1" thickBot="1" x14ac:dyDescent="0.3">
      <c r="B1" s="240" t="s">
        <v>653</v>
      </c>
      <c r="C1" s="241">
        <v>2020</v>
      </c>
      <c r="D1" s="241">
        <v>2021</v>
      </c>
      <c r="E1" s="241">
        <v>2022</v>
      </c>
      <c r="F1" s="241">
        <v>2023</v>
      </c>
      <c r="G1" s="241">
        <v>2024</v>
      </c>
      <c r="H1" s="241">
        <v>2025</v>
      </c>
      <c r="I1" s="241">
        <v>2026</v>
      </c>
      <c r="J1" s="241">
        <v>2027</v>
      </c>
      <c r="K1" s="241">
        <v>2028</v>
      </c>
      <c r="L1" s="241">
        <v>2029</v>
      </c>
      <c r="M1" s="241">
        <v>2030</v>
      </c>
      <c r="N1" s="241">
        <v>2031</v>
      </c>
      <c r="O1" s="241">
        <v>2032</v>
      </c>
      <c r="P1" s="241">
        <v>2033</v>
      </c>
      <c r="Q1" s="241">
        <v>2034</v>
      </c>
      <c r="R1" s="241">
        <v>2035</v>
      </c>
      <c r="S1" s="241">
        <v>2036</v>
      </c>
      <c r="T1" s="241">
        <v>2037</v>
      </c>
      <c r="U1" s="241">
        <v>2038</v>
      </c>
      <c r="V1" s="241">
        <v>2039</v>
      </c>
      <c r="W1" s="241">
        <v>2040</v>
      </c>
      <c r="X1" s="241">
        <v>2041</v>
      </c>
      <c r="Y1" s="241">
        <v>2042</v>
      </c>
      <c r="Z1" s="241">
        <v>2043</v>
      </c>
      <c r="AA1" s="241">
        <v>2044</v>
      </c>
      <c r="AB1" s="241">
        <v>2045</v>
      </c>
      <c r="AC1" s="241">
        <v>2046</v>
      </c>
      <c r="AD1" s="241">
        <v>2047</v>
      </c>
      <c r="AE1" s="241">
        <v>2048</v>
      </c>
      <c r="AF1" s="241">
        <v>2049</v>
      </c>
      <c r="AG1" s="241">
        <v>2050</v>
      </c>
    </row>
    <row r="2" spans="1:34" ht="15" customHeight="1" thickTop="1" x14ac:dyDescent="0.25"/>
    <row r="3" spans="1:34" ht="15" customHeight="1" x14ac:dyDescent="0.25">
      <c r="C3" s="242" t="s">
        <v>124</v>
      </c>
      <c r="D3" s="242" t="s">
        <v>644</v>
      </c>
      <c r="E3" s="243"/>
      <c r="F3" s="243"/>
      <c r="G3" s="243"/>
      <c r="H3" s="243"/>
    </row>
    <row r="4" spans="1:34" ht="15" customHeight="1" x14ac:dyDescent="0.25">
      <c r="C4" s="242" t="s">
        <v>125</v>
      </c>
      <c r="D4" s="242" t="s">
        <v>645</v>
      </c>
      <c r="E4" s="243"/>
      <c r="F4" s="243"/>
      <c r="G4" s="242" t="s">
        <v>126</v>
      </c>
      <c r="H4" s="243"/>
    </row>
    <row r="5" spans="1:34" ht="15" customHeight="1" x14ac:dyDescent="0.25">
      <c r="C5" s="242" t="s">
        <v>127</v>
      </c>
      <c r="D5" s="242" t="s">
        <v>646</v>
      </c>
      <c r="E5" s="243"/>
      <c r="F5" s="243"/>
      <c r="G5" s="243"/>
      <c r="H5" s="243"/>
    </row>
    <row r="6" spans="1:34" ht="15" customHeight="1" x14ac:dyDescent="0.25">
      <c r="C6" s="242" t="s">
        <v>128</v>
      </c>
      <c r="D6" s="243"/>
      <c r="E6" s="242" t="s">
        <v>647</v>
      </c>
      <c r="F6" s="243"/>
      <c r="G6" s="243"/>
      <c r="H6" s="243"/>
    </row>
    <row r="10" spans="1:34" ht="15" customHeight="1" x14ac:dyDescent="0.25">
      <c r="A10" s="244" t="s">
        <v>301</v>
      </c>
      <c r="B10" s="245" t="s">
        <v>654</v>
      </c>
      <c r="AH10" s="246" t="s">
        <v>648</v>
      </c>
    </row>
    <row r="11" spans="1:34" ht="15" customHeight="1" x14ac:dyDescent="0.25">
      <c r="B11" s="240" t="s">
        <v>302</v>
      </c>
      <c r="AH11" s="246" t="s">
        <v>649</v>
      </c>
    </row>
    <row r="12" spans="1:34" ht="15" customHeight="1" x14ac:dyDescent="0.25">
      <c r="B12" s="240"/>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46" t="s">
        <v>650</v>
      </c>
    </row>
    <row r="13" spans="1:34" ht="15" customHeight="1" thickBot="1" x14ac:dyDescent="0.3">
      <c r="B13" s="241"/>
      <c r="C13" s="241">
        <v>2020</v>
      </c>
      <c r="D13" s="241">
        <v>2021</v>
      </c>
      <c r="E13" s="241">
        <v>2022</v>
      </c>
      <c r="F13" s="241">
        <v>2023</v>
      </c>
      <c r="G13" s="241">
        <v>2024</v>
      </c>
      <c r="H13" s="241">
        <v>2025</v>
      </c>
      <c r="I13" s="241">
        <v>2026</v>
      </c>
      <c r="J13" s="241">
        <v>2027</v>
      </c>
      <c r="K13" s="241">
        <v>2028</v>
      </c>
      <c r="L13" s="241">
        <v>2029</v>
      </c>
      <c r="M13" s="241">
        <v>2030</v>
      </c>
      <c r="N13" s="241">
        <v>2031</v>
      </c>
      <c r="O13" s="241">
        <v>2032</v>
      </c>
      <c r="P13" s="241">
        <v>2033</v>
      </c>
      <c r="Q13" s="241">
        <v>2034</v>
      </c>
      <c r="R13" s="241">
        <v>2035</v>
      </c>
      <c r="S13" s="241">
        <v>2036</v>
      </c>
      <c r="T13" s="241">
        <v>2037</v>
      </c>
      <c r="U13" s="241">
        <v>2038</v>
      </c>
      <c r="V13" s="241">
        <v>2039</v>
      </c>
      <c r="W13" s="241">
        <v>2040</v>
      </c>
      <c r="X13" s="241">
        <v>2041</v>
      </c>
      <c r="Y13" s="241">
        <v>2042</v>
      </c>
      <c r="Z13" s="241">
        <v>2043</v>
      </c>
      <c r="AA13" s="241">
        <v>2044</v>
      </c>
      <c r="AB13" s="241">
        <v>2045</v>
      </c>
      <c r="AC13" s="241">
        <v>2046</v>
      </c>
      <c r="AD13" s="241">
        <v>2047</v>
      </c>
      <c r="AE13" s="241">
        <v>2048</v>
      </c>
      <c r="AF13" s="241">
        <v>2049</v>
      </c>
      <c r="AG13" s="241">
        <v>2050</v>
      </c>
      <c r="AH13" s="247" t="s">
        <v>651</v>
      </c>
    </row>
    <row r="14" spans="1:34" ht="15" customHeight="1" thickTop="1" x14ac:dyDescent="0.25">
      <c r="B14" s="248" t="s">
        <v>303</v>
      </c>
    </row>
    <row r="15" spans="1:34" ht="15" customHeight="1" x14ac:dyDescent="0.25">
      <c r="B15" s="248" t="s">
        <v>304</v>
      </c>
    </row>
    <row r="16" spans="1:34" ht="15" customHeight="1" x14ac:dyDescent="0.25">
      <c r="A16" s="244" t="s">
        <v>305</v>
      </c>
      <c r="B16" s="249" t="s">
        <v>306</v>
      </c>
      <c r="C16" s="261">
        <v>6.6360000000000001</v>
      </c>
      <c r="D16" s="261">
        <v>6.6360000000000001</v>
      </c>
      <c r="E16" s="261">
        <v>6.6360000000000001</v>
      </c>
      <c r="F16" s="261">
        <v>6.6360000000000001</v>
      </c>
      <c r="G16" s="261">
        <v>6.6360000000000001</v>
      </c>
      <c r="H16" s="261">
        <v>6.6360000000000001</v>
      </c>
      <c r="I16" s="261">
        <v>6.6360000000000001</v>
      </c>
      <c r="J16" s="261">
        <v>6.6360000000000001</v>
      </c>
      <c r="K16" s="261">
        <v>6.6360000000000001</v>
      </c>
      <c r="L16" s="261">
        <v>6.6360000000000001</v>
      </c>
      <c r="M16" s="261">
        <v>6.6360000000000001</v>
      </c>
      <c r="N16" s="261">
        <v>6.6360000000000001</v>
      </c>
      <c r="O16" s="261">
        <v>6.6360000000000001</v>
      </c>
      <c r="P16" s="261">
        <v>6.6360000000000001</v>
      </c>
      <c r="Q16" s="261">
        <v>6.6360000000000001</v>
      </c>
      <c r="R16" s="261">
        <v>6.6360000000000001</v>
      </c>
      <c r="S16" s="261">
        <v>6.6360000000000001</v>
      </c>
      <c r="T16" s="261">
        <v>6.6360000000000001</v>
      </c>
      <c r="U16" s="261">
        <v>6.6360000000000001</v>
      </c>
      <c r="V16" s="261">
        <v>6.6360000000000001</v>
      </c>
      <c r="W16" s="261">
        <v>6.6360000000000001</v>
      </c>
      <c r="X16" s="261">
        <v>6.6360000000000001</v>
      </c>
      <c r="Y16" s="261">
        <v>6.6360000000000001</v>
      </c>
      <c r="Z16" s="261">
        <v>6.6360000000000001</v>
      </c>
      <c r="AA16" s="261">
        <v>6.6360000000000001</v>
      </c>
      <c r="AB16" s="261">
        <v>6.6360000000000001</v>
      </c>
      <c r="AC16" s="261">
        <v>6.6360000000000001</v>
      </c>
      <c r="AD16" s="261">
        <v>6.6360000000000001</v>
      </c>
      <c r="AE16" s="261">
        <v>6.6360000000000001</v>
      </c>
      <c r="AF16" s="261">
        <v>6.6360000000000001</v>
      </c>
      <c r="AG16" s="261">
        <v>6.6360000000000001</v>
      </c>
      <c r="AH16" s="251">
        <v>0</v>
      </c>
    </row>
    <row r="17" spans="1:34" ht="15" customHeight="1" x14ac:dyDescent="0.25">
      <c r="A17" s="244" t="s">
        <v>307</v>
      </c>
      <c r="B17" s="249" t="s">
        <v>308</v>
      </c>
      <c r="C17" s="261">
        <v>5.048</v>
      </c>
      <c r="D17" s="261">
        <v>5.048</v>
      </c>
      <c r="E17" s="261">
        <v>5.048</v>
      </c>
      <c r="F17" s="261">
        <v>5.048</v>
      </c>
      <c r="G17" s="261">
        <v>5.048</v>
      </c>
      <c r="H17" s="261">
        <v>5.048</v>
      </c>
      <c r="I17" s="261">
        <v>5.048</v>
      </c>
      <c r="J17" s="261">
        <v>5.048</v>
      </c>
      <c r="K17" s="261">
        <v>5.048</v>
      </c>
      <c r="L17" s="261">
        <v>5.048</v>
      </c>
      <c r="M17" s="261">
        <v>5.048</v>
      </c>
      <c r="N17" s="261">
        <v>5.048</v>
      </c>
      <c r="O17" s="261">
        <v>5.048</v>
      </c>
      <c r="P17" s="261">
        <v>5.048</v>
      </c>
      <c r="Q17" s="261">
        <v>5.048</v>
      </c>
      <c r="R17" s="261">
        <v>5.048</v>
      </c>
      <c r="S17" s="261">
        <v>5.048</v>
      </c>
      <c r="T17" s="261">
        <v>5.048</v>
      </c>
      <c r="U17" s="261">
        <v>5.048</v>
      </c>
      <c r="V17" s="261">
        <v>5.048</v>
      </c>
      <c r="W17" s="261">
        <v>5.048</v>
      </c>
      <c r="X17" s="261">
        <v>5.048</v>
      </c>
      <c r="Y17" s="261">
        <v>5.048</v>
      </c>
      <c r="Z17" s="261">
        <v>5.048</v>
      </c>
      <c r="AA17" s="261">
        <v>5.048</v>
      </c>
      <c r="AB17" s="261">
        <v>5.048</v>
      </c>
      <c r="AC17" s="261">
        <v>5.048</v>
      </c>
      <c r="AD17" s="261">
        <v>5.048</v>
      </c>
      <c r="AE17" s="261">
        <v>5.048</v>
      </c>
      <c r="AF17" s="261">
        <v>5.048</v>
      </c>
      <c r="AG17" s="261">
        <v>5.048</v>
      </c>
      <c r="AH17" s="251">
        <v>0</v>
      </c>
    </row>
    <row r="18" spans="1:34" ht="15" customHeight="1" x14ac:dyDescent="0.25">
      <c r="A18" s="244" t="s">
        <v>309</v>
      </c>
      <c r="B18" s="249" t="s">
        <v>310</v>
      </c>
      <c r="C18" s="261">
        <v>5.359</v>
      </c>
      <c r="D18" s="261">
        <v>5.359</v>
      </c>
      <c r="E18" s="261">
        <v>5.359</v>
      </c>
      <c r="F18" s="261">
        <v>5.359</v>
      </c>
      <c r="G18" s="261">
        <v>5.359</v>
      </c>
      <c r="H18" s="261">
        <v>5.359</v>
      </c>
      <c r="I18" s="261">
        <v>5.359</v>
      </c>
      <c r="J18" s="261">
        <v>5.359</v>
      </c>
      <c r="K18" s="261">
        <v>5.359</v>
      </c>
      <c r="L18" s="261">
        <v>5.359</v>
      </c>
      <c r="M18" s="261">
        <v>5.359</v>
      </c>
      <c r="N18" s="261">
        <v>5.359</v>
      </c>
      <c r="O18" s="261">
        <v>5.359</v>
      </c>
      <c r="P18" s="261">
        <v>5.359</v>
      </c>
      <c r="Q18" s="261">
        <v>5.359</v>
      </c>
      <c r="R18" s="261">
        <v>5.359</v>
      </c>
      <c r="S18" s="261">
        <v>5.359</v>
      </c>
      <c r="T18" s="261">
        <v>5.359</v>
      </c>
      <c r="U18" s="261">
        <v>5.359</v>
      </c>
      <c r="V18" s="261">
        <v>5.359</v>
      </c>
      <c r="W18" s="261">
        <v>5.359</v>
      </c>
      <c r="X18" s="261">
        <v>5.359</v>
      </c>
      <c r="Y18" s="261">
        <v>5.359</v>
      </c>
      <c r="Z18" s="261">
        <v>5.359</v>
      </c>
      <c r="AA18" s="261">
        <v>5.359</v>
      </c>
      <c r="AB18" s="261">
        <v>5.359</v>
      </c>
      <c r="AC18" s="261">
        <v>5.359</v>
      </c>
      <c r="AD18" s="261">
        <v>5.359</v>
      </c>
      <c r="AE18" s="261">
        <v>5.359</v>
      </c>
      <c r="AF18" s="261">
        <v>5.359</v>
      </c>
      <c r="AG18" s="261">
        <v>5.359</v>
      </c>
      <c r="AH18" s="251">
        <v>0</v>
      </c>
    </row>
    <row r="19" spans="1:34" ht="15" customHeight="1" x14ac:dyDescent="0.25">
      <c r="A19" s="244" t="s">
        <v>311</v>
      </c>
      <c r="B19" s="249" t="s">
        <v>312</v>
      </c>
      <c r="C19" s="261">
        <v>5.8250000000000002</v>
      </c>
      <c r="D19" s="261">
        <v>5.8250000000000002</v>
      </c>
      <c r="E19" s="261">
        <v>5.8250000000000002</v>
      </c>
      <c r="F19" s="261">
        <v>5.8250000000000002</v>
      </c>
      <c r="G19" s="261">
        <v>5.8250000000000002</v>
      </c>
      <c r="H19" s="261">
        <v>5.8250000000000002</v>
      </c>
      <c r="I19" s="261">
        <v>5.8250000000000002</v>
      </c>
      <c r="J19" s="261">
        <v>5.8250000000000002</v>
      </c>
      <c r="K19" s="261">
        <v>5.8250000000000002</v>
      </c>
      <c r="L19" s="261">
        <v>5.8250000000000002</v>
      </c>
      <c r="M19" s="261">
        <v>5.8250000000000002</v>
      </c>
      <c r="N19" s="261">
        <v>5.8250000000000002</v>
      </c>
      <c r="O19" s="261">
        <v>5.8250000000000002</v>
      </c>
      <c r="P19" s="261">
        <v>5.8250000000000002</v>
      </c>
      <c r="Q19" s="261">
        <v>5.8250000000000002</v>
      </c>
      <c r="R19" s="261">
        <v>5.8250000000000002</v>
      </c>
      <c r="S19" s="261">
        <v>5.8250000000000002</v>
      </c>
      <c r="T19" s="261">
        <v>5.8250000000000002</v>
      </c>
      <c r="U19" s="261">
        <v>5.8250000000000002</v>
      </c>
      <c r="V19" s="261">
        <v>5.8250000000000002</v>
      </c>
      <c r="W19" s="261">
        <v>5.8250000000000002</v>
      </c>
      <c r="X19" s="261">
        <v>5.8250000000000002</v>
      </c>
      <c r="Y19" s="261">
        <v>5.8250000000000002</v>
      </c>
      <c r="Z19" s="261">
        <v>5.8250000000000002</v>
      </c>
      <c r="AA19" s="261">
        <v>5.8250000000000002</v>
      </c>
      <c r="AB19" s="261">
        <v>5.8250000000000002</v>
      </c>
      <c r="AC19" s="261">
        <v>5.8250000000000002</v>
      </c>
      <c r="AD19" s="261">
        <v>5.8250000000000002</v>
      </c>
      <c r="AE19" s="261">
        <v>5.8250000000000002</v>
      </c>
      <c r="AF19" s="261">
        <v>5.8250000000000002</v>
      </c>
      <c r="AG19" s="261">
        <v>5.8250000000000002</v>
      </c>
      <c r="AH19" s="251">
        <v>0</v>
      </c>
    </row>
    <row r="20" spans="1:34" ht="15" customHeight="1" x14ac:dyDescent="0.25">
      <c r="A20" s="244" t="s">
        <v>313</v>
      </c>
      <c r="B20" s="249" t="s">
        <v>314</v>
      </c>
      <c r="C20" s="261">
        <v>5.7722249999999997</v>
      </c>
      <c r="D20" s="261">
        <v>5.7704339999999998</v>
      </c>
      <c r="E20" s="261">
        <v>5.7694679999999998</v>
      </c>
      <c r="F20" s="261">
        <v>5.7695970000000001</v>
      </c>
      <c r="G20" s="261">
        <v>5.7700829999999996</v>
      </c>
      <c r="H20" s="261">
        <v>5.7697419999999999</v>
      </c>
      <c r="I20" s="261">
        <v>5.7699959999999999</v>
      </c>
      <c r="J20" s="261">
        <v>5.7706080000000002</v>
      </c>
      <c r="K20" s="261">
        <v>5.7698460000000003</v>
      </c>
      <c r="L20" s="261">
        <v>5.7701969999999996</v>
      </c>
      <c r="M20" s="261">
        <v>5.7697099999999999</v>
      </c>
      <c r="N20" s="261">
        <v>5.7698</v>
      </c>
      <c r="O20" s="261">
        <v>5.7694869999999998</v>
      </c>
      <c r="P20" s="261">
        <v>5.7695980000000002</v>
      </c>
      <c r="Q20" s="261">
        <v>5.7694359999999998</v>
      </c>
      <c r="R20" s="261">
        <v>5.7696139999999998</v>
      </c>
      <c r="S20" s="261">
        <v>5.7701029999999998</v>
      </c>
      <c r="T20" s="261">
        <v>5.769971</v>
      </c>
      <c r="U20" s="261">
        <v>5.7701409999999997</v>
      </c>
      <c r="V20" s="261">
        <v>5.7698689999999999</v>
      </c>
      <c r="W20" s="261">
        <v>5.770143</v>
      </c>
      <c r="X20" s="261">
        <v>5.7702980000000004</v>
      </c>
      <c r="Y20" s="261">
        <v>5.7705109999999999</v>
      </c>
      <c r="Z20" s="261">
        <v>5.7700509999999996</v>
      </c>
      <c r="AA20" s="261">
        <v>5.7695379999999998</v>
      </c>
      <c r="AB20" s="261">
        <v>5.7692560000000004</v>
      </c>
      <c r="AC20" s="261">
        <v>5.770041</v>
      </c>
      <c r="AD20" s="261">
        <v>5.7690229999999998</v>
      </c>
      <c r="AE20" s="261">
        <v>5.7687850000000003</v>
      </c>
      <c r="AF20" s="261">
        <v>5.7686109999999999</v>
      </c>
      <c r="AG20" s="261">
        <v>5.7680179999999996</v>
      </c>
      <c r="AH20" s="251">
        <v>-2.4000000000000001E-5</v>
      </c>
    </row>
    <row r="21" spans="1:34" ht="15" customHeight="1" x14ac:dyDescent="0.25">
      <c r="A21" s="244" t="s">
        <v>315</v>
      </c>
      <c r="B21" s="249" t="s">
        <v>316</v>
      </c>
      <c r="C21" s="261">
        <v>5.7722249999999997</v>
      </c>
      <c r="D21" s="261">
        <v>5.7704339999999998</v>
      </c>
      <c r="E21" s="261">
        <v>5.7694679999999998</v>
      </c>
      <c r="F21" s="261">
        <v>5.7695970000000001</v>
      </c>
      <c r="G21" s="261">
        <v>5.7700829999999996</v>
      </c>
      <c r="H21" s="261">
        <v>5.7697419999999999</v>
      </c>
      <c r="I21" s="261">
        <v>5.7699959999999999</v>
      </c>
      <c r="J21" s="261">
        <v>5.7706080000000002</v>
      </c>
      <c r="K21" s="261">
        <v>5.7698460000000003</v>
      </c>
      <c r="L21" s="261">
        <v>5.7701969999999996</v>
      </c>
      <c r="M21" s="261">
        <v>5.7697099999999999</v>
      </c>
      <c r="N21" s="261">
        <v>5.7698</v>
      </c>
      <c r="O21" s="261">
        <v>5.7694869999999998</v>
      </c>
      <c r="P21" s="261">
        <v>5.7695980000000002</v>
      </c>
      <c r="Q21" s="261">
        <v>5.7694359999999998</v>
      </c>
      <c r="R21" s="261">
        <v>5.7696139999999998</v>
      </c>
      <c r="S21" s="261">
        <v>5.7701029999999998</v>
      </c>
      <c r="T21" s="261">
        <v>5.769971</v>
      </c>
      <c r="U21" s="261">
        <v>5.7701409999999997</v>
      </c>
      <c r="V21" s="261">
        <v>5.7698689999999999</v>
      </c>
      <c r="W21" s="261">
        <v>5.770143</v>
      </c>
      <c r="X21" s="261">
        <v>5.7702980000000004</v>
      </c>
      <c r="Y21" s="261">
        <v>5.7705109999999999</v>
      </c>
      <c r="Z21" s="261">
        <v>5.7700509999999996</v>
      </c>
      <c r="AA21" s="261">
        <v>5.7695379999999998</v>
      </c>
      <c r="AB21" s="261">
        <v>5.7692560000000004</v>
      </c>
      <c r="AC21" s="261">
        <v>5.770041</v>
      </c>
      <c r="AD21" s="261">
        <v>5.7690229999999998</v>
      </c>
      <c r="AE21" s="261">
        <v>5.7687850000000003</v>
      </c>
      <c r="AF21" s="261">
        <v>5.7686109999999999</v>
      </c>
      <c r="AG21" s="261">
        <v>5.7680179999999996</v>
      </c>
      <c r="AH21" s="251">
        <v>-2.4000000000000001E-5</v>
      </c>
    </row>
    <row r="22" spans="1:34" ht="15" customHeight="1" x14ac:dyDescent="0.25">
      <c r="A22" s="244" t="s">
        <v>317</v>
      </c>
      <c r="B22" s="249" t="s">
        <v>318</v>
      </c>
      <c r="C22" s="261">
        <v>5.7722249999999997</v>
      </c>
      <c r="D22" s="261">
        <v>5.7704339999999998</v>
      </c>
      <c r="E22" s="261">
        <v>5.7694679999999998</v>
      </c>
      <c r="F22" s="261">
        <v>5.7695970000000001</v>
      </c>
      <c r="G22" s="261">
        <v>5.7700829999999996</v>
      </c>
      <c r="H22" s="261">
        <v>5.7697419999999999</v>
      </c>
      <c r="I22" s="261">
        <v>5.7699959999999999</v>
      </c>
      <c r="J22" s="261">
        <v>5.7706080000000002</v>
      </c>
      <c r="K22" s="261">
        <v>5.7698460000000003</v>
      </c>
      <c r="L22" s="261">
        <v>5.7701969999999996</v>
      </c>
      <c r="M22" s="261">
        <v>5.7697099999999999</v>
      </c>
      <c r="N22" s="261">
        <v>5.7698</v>
      </c>
      <c r="O22" s="261">
        <v>5.7694869999999998</v>
      </c>
      <c r="P22" s="261">
        <v>5.7695980000000002</v>
      </c>
      <c r="Q22" s="261">
        <v>5.7694359999999998</v>
      </c>
      <c r="R22" s="261">
        <v>5.7696139999999998</v>
      </c>
      <c r="S22" s="261">
        <v>5.7701029999999998</v>
      </c>
      <c r="T22" s="261">
        <v>5.769971</v>
      </c>
      <c r="U22" s="261">
        <v>5.7701409999999997</v>
      </c>
      <c r="V22" s="261">
        <v>5.7698689999999999</v>
      </c>
      <c r="W22" s="261">
        <v>5.770143</v>
      </c>
      <c r="X22" s="261">
        <v>5.7702980000000004</v>
      </c>
      <c r="Y22" s="261">
        <v>5.7705109999999999</v>
      </c>
      <c r="Z22" s="261">
        <v>5.7700509999999996</v>
      </c>
      <c r="AA22" s="261">
        <v>5.7695379999999998</v>
      </c>
      <c r="AB22" s="261">
        <v>5.7692560000000004</v>
      </c>
      <c r="AC22" s="261">
        <v>5.770041</v>
      </c>
      <c r="AD22" s="261">
        <v>5.7690229999999998</v>
      </c>
      <c r="AE22" s="261">
        <v>5.7687850000000003</v>
      </c>
      <c r="AF22" s="261">
        <v>5.7686109999999999</v>
      </c>
      <c r="AG22" s="261">
        <v>5.7680179999999996</v>
      </c>
      <c r="AH22" s="251">
        <v>-2.4000000000000001E-5</v>
      </c>
    </row>
    <row r="23" spans="1:34" ht="15" customHeight="1" x14ac:dyDescent="0.25">
      <c r="A23" s="244" t="s">
        <v>319</v>
      </c>
      <c r="B23" s="249" t="s">
        <v>320</v>
      </c>
      <c r="C23" s="261">
        <v>5.7722249999999997</v>
      </c>
      <c r="D23" s="261">
        <v>5.7704339999999998</v>
      </c>
      <c r="E23" s="261">
        <v>5.7694679999999998</v>
      </c>
      <c r="F23" s="261">
        <v>5.7695970000000001</v>
      </c>
      <c r="G23" s="261">
        <v>5.7700829999999996</v>
      </c>
      <c r="H23" s="261">
        <v>5.7697419999999999</v>
      </c>
      <c r="I23" s="261">
        <v>5.7699959999999999</v>
      </c>
      <c r="J23" s="261">
        <v>5.7706080000000002</v>
      </c>
      <c r="K23" s="261">
        <v>5.7698460000000003</v>
      </c>
      <c r="L23" s="261">
        <v>5.7701969999999996</v>
      </c>
      <c r="M23" s="261">
        <v>5.7697099999999999</v>
      </c>
      <c r="N23" s="261">
        <v>5.7698</v>
      </c>
      <c r="O23" s="261">
        <v>5.7694869999999998</v>
      </c>
      <c r="P23" s="261">
        <v>5.7695980000000002</v>
      </c>
      <c r="Q23" s="261">
        <v>5.7694359999999998</v>
      </c>
      <c r="R23" s="261">
        <v>5.7696139999999998</v>
      </c>
      <c r="S23" s="261">
        <v>5.7701029999999998</v>
      </c>
      <c r="T23" s="261">
        <v>5.769971</v>
      </c>
      <c r="U23" s="261">
        <v>5.7701409999999997</v>
      </c>
      <c r="V23" s="261">
        <v>5.7698689999999999</v>
      </c>
      <c r="W23" s="261">
        <v>5.770143</v>
      </c>
      <c r="X23" s="261">
        <v>5.7702980000000004</v>
      </c>
      <c r="Y23" s="261">
        <v>5.7705109999999999</v>
      </c>
      <c r="Z23" s="261">
        <v>5.7700509999999996</v>
      </c>
      <c r="AA23" s="261">
        <v>5.7695379999999998</v>
      </c>
      <c r="AB23" s="261">
        <v>5.7692560000000004</v>
      </c>
      <c r="AC23" s="261">
        <v>5.770041</v>
      </c>
      <c r="AD23" s="261">
        <v>5.7690229999999998</v>
      </c>
      <c r="AE23" s="261">
        <v>5.7687850000000003</v>
      </c>
      <c r="AF23" s="261">
        <v>5.7686109999999999</v>
      </c>
      <c r="AG23" s="261">
        <v>5.7680179999999996</v>
      </c>
      <c r="AH23" s="251">
        <v>-2.4000000000000001E-5</v>
      </c>
    </row>
    <row r="24" spans="1:34" ht="15" customHeight="1" x14ac:dyDescent="0.25">
      <c r="A24" s="244" t="s">
        <v>321</v>
      </c>
      <c r="B24" s="249" t="s">
        <v>322</v>
      </c>
      <c r="C24" s="261">
        <v>5.7722249999999997</v>
      </c>
      <c r="D24" s="261">
        <v>5.7704339999999998</v>
      </c>
      <c r="E24" s="261">
        <v>5.7694679999999998</v>
      </c>
      <c r="F24" s="261">
        <v>5.7695970000000001</v>
      </c>
      <c r="G24" s="261">
        <v>5.7700829999999996</v>
      </c>
      <c r="H24" s="261">
        <v>5.7697419999999999</v>
      </c>
      <c r="I24" s="261">
        <v>5.7699959999999999</v>
      </c>
      <c r="J24" s="261">
        <v>5.7706080000000002</v>
      </c>
      <c r="K24" s="261">
        <v>5.7698460000000003</v>
      </c>
      <c r="L24" s="261">
        <v>5.7701969999999996</v>
      </c>
      <c r="M24" s="261">
        <v>5.7697099999999999</v>
      </c>
      <c r="N24" s="261">
        <v>5.7698</v>
      </c>
      <c r="O24" s="261">
        <v>5.7694869999999998</v>
      </c>
      <c r="P24" s="261">
        <v>5.7695980000000002</v>
      </c>
      <c r="Q24" s="261">
        <v>5.7694359999999998</v>
      </c>
      <c r="R24" s="261">
        <v>5.7696139999999998</v>
      </c>
      <c r="S24" s="261">
        <v>5.7701029999999998</v>
      </c>
      <c r="T24" s="261">
        <v>5.769971</v>
      </c>
      <c r="U24" s="261">
        <v>5.7701409999999997</v>
      </c>
      <c r="V24" s="261">
        <v>5.7698689999999999</v>
      </c>
      <c r="W24" s="261">
        <v>5.770143</v>
      </c>
      <c r="X24" s="261">
        <v>5.7702980000000004</v>
      </c>
      <c r="Y24" s="261">
        <v>5.7705109999999999</v>
      </c>
      <c r="Z24" s="261">
        <v>5.7700509999999996</v>
      </c>
      <c r="AA24" s="261">
        <v>5.7695379999999998</v>
      </c>
      <c r="AB24" s="261">
        <v>5.7692560000000004</v>
      </c>
      <c r="AC24" s="261">
        <v>5.770041</v>
      </c>
      <c r="AD24" s="261">
        <v>5.7690229999999998</v>
      </c>
      <c r="AE24" s="261">
        <v>5.7687850000000003</v>
      </c>
      <c r="AF24" s="261">
        <v>5.7686109999999999</v>
      </c>
      <c r="AG24" s="261">
        <v>5.7680179999999996</v>
      </c>
      <c r="AH24" s="251">
        <v>-2.4000000000000001E-5</v>
      </c>
    </row>
    <row r="25" spans="1:34" ht="15" customHeight="1" x14ac:dyDescent="0.25">
      <c r="A25" s="244" t="s">
        <v>323</v>
      </c>
      <c r="B25" s="249" t="s">
        <v>324</v>
      </c>
      <c r="C25" s="261">
        <v>5.7722259999999999</v>
      </c>
      <c r="D25" s="261">
        <v>5.7704339999999998</v>
      </c>
      <c r="E25" s="261">
        <v>5.7694679999999998</v>
      </c>
      <c r="F25" s="261">
        <v>5.7695970000000001</v>
      </c>
      <c r="G25" s="261">
        <v>5.7700829999999996</v>
      </c>
      <c r="H25" s="261">
        <v>5.7697419999999999</v>
      </c>
      <c r="I25" s="261">
        <v>5.769997</v>
      </c>
      <c r="J25" s="261">
        <v>5.770607</v>
      </c>
      <c r="K25" s="261">
        <v>5.7698450000000001</v>
      </c>
      <c r="L25" s="261">
        <v>5.7701960000000003</v>
      </c>
      <c r="M25" s="261">
        <v>5.7697099999999999</v>
      </c>
      <c r="N25" s="261">
        <v>5.7698</v>
      </c>
      <c r="O25" s="261">
        <v>5.7694869999999998</v>
      </c>
      <c r="P25" s="261">
        <v>5.7695980000000002</v>
      </c>
      <c r="Q25" s="261">
        <v>5.7694359999999998</v>
      </c>
      <c r="R25" s="261">
        <v>5.7696139999999998</v>
      </c>
      <c r="S25" s="261">
        <v>5.7701029999999998</v>
      </c>
      <c r="T25" s="261">
        <v>5.769971</v>
      </c>
      <c r="U25" s="261">
        <v>5.7701409999999997</v>
      </c>
      <c r="V25" s="261">
        <v>5.7698689999999999</v>
      </c>
      <c r="W25" s="261">
        <v>5.770143</v>
      </c>
      <c r="X25" s="261">
        <v>5.7702980000000004</v>
      </c>
      <c r="Y25" s="261">
        <v>5.7705109999999999</v>
      </c>
      <c r="Z25" s="261">
        <v>5.7700509999999996</v>
      </c>
      <c r="AA25" s="261">
        <v>5.7695369999999997</v>
      </c>
      <c r="AB25" s="261">
        <v>5.7692560000000004</v>
      </c>
      <c r="AC25" s="261">
        <v>5.7700420000000001</v>
      </c>
      <c r="AD25" s="261">
        <v>5.7690229999999998</v>
      </c>
      <c r="AE25" s="261">
        <v>5.7687850000000003</v>
      </c>
      <c r="AF25" s="261">
        <v>5.7686109999999999</v>
      </c>
      <c r="AG25" s="261">
        <v>5.7680179999999996</v>
      </c>
      <c r="AH25" s="251">
        <v>-2.4000000000000001E-5</v>
      </c>
    </row>
    <row r="26" spans="1:34" ht="15" customHeight="1" x14ac:dyDescent="0.25">
      <c r="A26" s="244" t="s">
        <v>325</v>
      </c>
      <c r="B26" s="249" t="s">
        <v>326</v>
      </c>
      <c r="C26" s="261">
        <v>5.8170000000000002</v>
      </c>
      <c r="D26" s="261">
        <v>5.8170000000000002</v>
      </c>
      <c r="E26" s="261">
        <v>5.8170000000000002</v>
      </c>
      <c r="F26" s="261">
        <v>5.8170000000000002</v>
      </c>
      <c r="G26" s="261">
        <v>5.8170000000000002</v>
      </c>
      <c r="H26" s="261">
        <v>5.8170000000000002</v>
      </c>
      <c r="I26" s="261">
        <v>5.8170000000000002</v>
      </c>
      <c r="J26" s="261">
        <v>5.8170000000000002</v>
      </c>
      <c r="K26" s="261">
        <v>5.8170000000000002</v>
      </c>
      <c r="L26" s="261">
        <v>5.8170000000000002</v>
      </c>
      <c r="M26" s="261">
        <v>5.8170000000000002</v>
      </c>
      <c r="N26" s="261">
        <v>5.8170000000000002</v>
      </c>
      <c r="O26" s="261">
        <v>5.8170000000000002</v>
      </c>
      <c r="P26" s="261">
        <v>5.8170000000000002</v>
      </c>
      <c r="Q26" s="261">
        <v>5.8170000000000002</v>
      </c>
      <c r="R26" s="261">
        <v>5.8170000000000002</v>
      </c>
      <c r="S26" s="261">
        <v>5.8170000000000002</v>
      </c>
      <c r="T26" s="261">
        <v>5.8170000000000002</v>
      </c>
      <c r="U26" s="261">
        <v>5.8170000000000002</v>
      </c>
      <c r="V26" s="261">
        <v>5.8170000000000002</v>
      </c>
      <c r="W26" s="261">
        <v>5.8170000000000002</v>
      </c>
      <c r="X26" s="261">
        <v>5.8170000000000002</v>
      </c>
      <c r="Y26" s="261">
        <v>5.8170000000000002</v>
      </c>
      <c r="Z26" s="261">
        <v>5.8170000000000002</v>
      </c>
      <c r="AA26" s="261">
        <v>5.8170000000000002</v>
      </c>
      <c r="AB26" s="261">
        <v>5.8170000000000002</v>
      </c>
      <c r="AC26" s="261">
        <v>5.8170000000000002</v>
      </c>
      <c r="AD26" s="261">
        <v>5.8170000000000002</v>
      </c>
      <c r="AE26" s="261">
        <v>5.8170000000000002</v>
      </c>
      <c r="AF26" s="261">
        <v>5.8170000000000002</v>
      </c>
      <c r="AG26" s="261">
        <v>5.8170000000000002</v>
      </c>
      <c r="AH26" s="251">
        <v>0</v>
      </c>
    </row>
    <row r="27" spans="1:34" ht="15" customHeight="1" x14ac:dyDescent="0.25">
      <c r="A27" s="244" t="s">
        <v>327</v>
      </c>
      <c r="B27" s="249" t="s">
        <v>328</v>
      </c>
      <c r="C27" s="261">
        <v>5.77</v>
      </c>
      <c r="D27" s="261">
        <v>5.77</v>
      </c>
      <c r="E27" s="261">
        <v>5.77</v>
      </c>
      <c r="F27" s="261">
        <v>5.77</v>
      </c>
      <c r="G27" s="261">
        <v>5.77</v>
      </c>
      <c r="H27" s="261">
        <v>5.77</v>
      </c>
      <c r="I27" s="261">
        <v>5.77</v>
      </c>
      <c r="J27" s="261">
        <v>5.77</v>
      </c>
      <c r="K27" s="261">
        <v>5.77</v>
      </c>
      <c r="L27" s="261">
        <v>5.77</v>
      </c>
      <c r="M27" s="261">
        <v>5.77</v>
      </c>
      <c r="N27" s="261">
        <v>5.77</v>
      </c>
      <c r="O27" s="261">
        <v>5.77</v>
      </c>
      <c r="P27" s="261">
        <v>5.77</v>
      </c>
      <c r="Q27" s="261">
        <v>5.77</v>
      </c>
      <c r="R27" s="261">
        <v>5.77</v>
      </c>
      <c r="S27" s="261">
        <v>5.77</v>
      </c>
      <c r="T27" s="261">
        <v>5.77</v>
      </c>
      <c r="U27" s="261">
        <v>5.77</v>
      </c>
      <c r="V27" s="261">
        <v>5.77</v>
      </c>
      <c r="W27" s="261">
        <v>5.77</v>
      </c>
      <c r="X27" s="261">
        <v>5.77</v>
      </c>
      <c r="Y27" s="261">
        <v>5.77</v>
      </c>
      <c r="Z27" s="261">
        <v>5.77</v>
      </c>
      <c r="AA27" s="261">
        <v>5.77</v>
      </c>
      <c r="AB27" s="261">
        <v>5.77</v>
      </c>
      <c r="AC27" s="261">
        <v>5.77</v>
      </c>
      <c r="AD27" s="261">
        <v>5.77</v>
      </c>
      <c r="AE27" s="261">
        <v>5.77</v>
      </c>
      <c r="AF27" s="261">
        <v>5.77</v>
      </c>
      <c r="AG27" s="261">
        <v>5.77</v>
      </c>
      <c r="AH27" s="251">
        <v>0</v>
      </c>
    </row>
    <row r="28" spans="1:34" ht="15" customHeight="1" x14ac:dyDescent="0.25">
      <c r="A28" s="244" t="s">
        <v>329</v>
      </c>
      <c r="B28" s="249" t="s">
        <v>330</v>
      </c>
      <c r="C28" s="261">
        <v>3.5630000000000002</v>
      </c>
      <c r="D28" s="261">
        <v>3.5630000000000002</v>
      </c>
      <c r="E28" s="261">
        <v>3.5630000000000002</v>
      </c>
      <c r="F28" s="261">
        <v>3.5630000000000002</v>
      </c>
      <c r="G28" s="261">
        <v>3.5630000000000002</v>
      </c>
      <c r="H28" s="261">
        <v>3.5630000000000002</v>
      </c>
      <c r="I28" s="261">
        <v>3.5630000000000002</v>
      </c>
      <c r="J28" s="261">
        <v>3.5630000000000002</v>
      </c>
      <c r="K28" s="261">
        <v>3.5630000000000002</v>
      </c>
      <c r="L28" s="261">
        <v>3.5630000000000002</v>
      </c>
      <c r="M28" s="261">
        <v>3.5630000000000002</v>
      </c>
      <c r="N28" s="261">
        <v>3.5630000000000002</v>
      </c>
      <c r="O28" s="261">
        <v>3.5630000000000002</v>
      </c>
      <c r="P28" s="261">
        <v>3.5630000000000002</v>
      </c>
      <c r="Q28" s="261">
        <v>3.5630000000000002</v>
      </c>
      <c r="R28" s="261">
        <v>3.5630000000000002</v>
      </c>
      <c r="S28" s="261">
        <v>3.5630000000000002</v>
      </c>
      <c r="T28" s="261">
        <v>3.5630000000000002</v>
      </c>
      <c r="U28" s="261">
        <v>3.5630000000000002</v>
      </c>
      <c r="V28" s="261">
        <v>3.5630000000000002</v>
      </c>
      <c r="W28" s="261">
        <v>3.5630000000000002</v>
      </c>
      <c r="X28" s="261">
        <v>3.5630000000000002</v>
      </c>
      <c r="Y28" s="261">
        <v>3.5630000000000002</v>
      </c>
      <c r="Z28" s="261">
        <v>3.5630000000000002</v>
      </c>
      <c r="AA28" s="261">
        <v>3.5630000000000002</v>
      </c>
      <c r="AB28" s="261">
        <v>3.5630000000000002</v>
      </c>
      <c r="AC28" s="261">
        <v>3.5630000000000002</v>
      </c>
      <c r="AD28" s="261">
        <v>3.5630000000000002</v>
      </c>
      <c r="AE28" s="261">
        <v>3.5630000000000002</v>
      </c>
      <c r="AF28" s="261">
        <v>3.5630000000000002</v>
      </c>
      <c r="AG28" s="261">
        <v>3.5630000000000002</v>
      </c>
      <c r="AH28" s="251">
        <v>0</v>
      </c>
    </row>
    <row r="29" spans="1:34" ht="15" customHeight="1" x14ac:dyDescent="0.25">
      <c r="A29" s="244" t="s">
        <v>331</v>
      </c>
      <c r="B29" s="249" t="s">
        <v>332</v>
      </c>
      <c r="C29" s="261">
        <v>3.9944130000000002</v>
      </c>
      <c r="D29" s="261">
        <v>3.9944130000000002</v>
      </c>
      <c r="E29" s="261">
        <v>3.9944130000000002</v>
      </c>
      <c r="F29" s="261">
        <v>3.9944130000000002</v>
      </c>
      <c r="G29" s="261">
        <v>3.9944130000000002</v>
      </c>
      <c r="H29" s="261">
        <v>3.9944130000000002</v>
      </c>
      <c r="I29" s="261">
        <v>3.9944130000000002</v>
      </c>
      <c r="J29" s="261">
        <v>3.9944130000000002</v>
      </c>
      <c r="K29" s="261">
        <v>3.9944130000000002</v>
      </c>
      <c r="L29" s="261">
        <v>3.9944130000000002</v>
      </c>
      <c r="M29" s="261">
        <v>3.9944130000000002</v>
      </c>
      <c r="N29" s="261">
        <v>3.9944130000000002</v>
      </c>
      <c r="O29" s="261">
        <v>3.9944130000000002</v>
      </c>
      <c r="P29" s="261">
        <v>3.9944130000000002</v>
      </c>
      <c r="Q29" s="261">
        <v>3.9944130000000002</v>
      </c>
      <c r="R29" s="261">
        <v>3.9944130000000002</v>
      </c>
      <c r="S29" s="261">
        <v>3.9944130000000002</v>
      </c>
      <c r="T29" s="261">
        <v>3.9944130000000002</v>
      </c>
      <c r="U29" s="261">
        <v>3.9944130000000002</v>
      </c>
      <c r="V29" s="261">
        <v>3.9944130000000002</v>
      </c>
      <c r="W29" s="261">
        <v>3.9944130000000002</v>
      </c>
      <c r="X29" s="261">
        <v>3.9944130000000002</v>
      </c>
      <c r="Y29" s="261">
        <v>3.9944130000000002</v>
      </c>
      <c r="Z29" s="261">
        <v>3.9944130000000002</v>
      </c>
      <c r="AA29" s="261">
        <v>3.9944130000000002</v>
      </c>
      <c r="AB29" s="261">
        <v>3.9944130000000002</v>
      </c>
      <c r="AC29" s="261">
        <v>3.9944130000000002</v>
      </c>
      <c r="AD29" s="261">
        <v>3.9944130000000002</v>
      </c>
      <c r="AE29" s="261">
        <v>3.9944130000000002</v>
      </c>
      <c r="AF29" s="261">
        <v>3.9944130000000002</v>
      </c>
      <c r="AG29" s="261">
        <v>3.9944130000000002</v>
      </c>
      <c r="AH29" s="251">
        <v>0</v>
      </c>
    </row>
    <row r="30" spans="1:34" ht="15" customHeight="1" x14ac:dyDescent="0.25">
      <c r="A30" s="244" t="s">
        <v>333</v>
      </c>
      <c r="B30" s="249" t="s">
        <v>334</v>
      </c>
      <c r="C30" s="261">
        <v>5.67</v>
      </c>
      <c r="D30" s="261">
        <v>5.67</v>
      </c>
      <c r="E30" s="261">
        <v>5.67</v>
      </c>
      <c r="F30" s="261">
        <v>5.67</v>
      </c>
      <c r="G30" s="261">
        <v>5.67</v>
      </c>
      <c r="H30" s="261">
        <v>5.67</v>
      </c>
      <c r="I30" s="261">
        <v>5.67</v>
      </c>
      <c r="J30" s="261">
        <v>5.67</v>
      </c>
      <c r="K30" s="261">
        <v>5.67</v>
      </c>
      <c r="L30" s="261">
        <v>5.67</v>
      </c>
      <c r="M30" s="261">
        <v>5.67</v>
      </c>
      <c r="N30" s="261">
        <v>5.67</v>
      </c>
      <c r="O30" s="261">
        <v>5.67</v>
      </c>
      <c r="P30" s="261">
        <v>5.67</v>
      </c>
      <c r="Q30" s="261">
        <v>5.67</v>
      </c>
      <c r="R30" s="261">
        <v>5.67</v>
      </c>
      <c r="S30" s="261">
        <v>5.67</v>
      </c>
      <c r="T30" s="261">
        <v>5.67</v>
      </c>
      <c r="U30" s="261">
        <v>5.67</v>
      </c>
      <c r="V30" s="261">
        <v>5.67</v>
      </c>
      <c r="W30" s="261">
        <v>5.67</v>
      </c>
      <c r="X30" s="261">
        <v>5.67</v>
      </c>
      <c r="Y30" s="261">
        <v>5.67</v>
      </c>
      <c r="Z30" s="261">
        <v>5.67</v>
      </c>
      <c r="AA30" s="261">
        <v>5.67</v>
      </c>
      <c r="AB30" s="261">
        <v>5.67</v>
      </c>
      <c r="AC30" s="261">
        <v>5.67</v>
      </c>
      <c r="AD30" s="261">
        <v>5.67</v>
      </c>
      <c r="AE30" s="261">
        <v>5.67</v>
      </c>
      <c r="AF30" s="261">
        <v>5.67</v>
      </c>
      <c r="AG30" s="261">
        <v>5.67</v>
      </c>
      <c r="AH30" s="251">
        <v>0</v>
      </c>
    </row>
    <row r="31" spans="1:34" ht="15" customHeight="1" x14ac:dyDescent="0.25">
      <c r="A31" s="244" t="s">
        <v>335</v>
      </c>
      <c r="B31" s="249" t="s">
        <v>336</v>
      </c>
      <c r="C31" s="261">
        <v>6.0650000000000004</v>
      </c>
      <c r="D31" s="261">
        <v>6.0650000000000004</v>
      </c>
      <c r="E31" s="261">
        <v>6.0650000000000004</v>
      </c>
      <c r="F31" s="261">
        <v>6.0650000000000004</v>
      </c>
      <c r="G31" s="261">
        <v>6.0650000000000004</v>
      </c>
      <c r="H31" s="261">
        <v>6.0650000000000004</v>
      </c>
      <c r="I31" s="261">
        <v>6.0650000000000004</v>
      </c>
      <c r="J31" s="261">
        <v>6.0650000000000004</v>
      </c>
      <c r="K31" s="261">
        <v>6.0650000000000004</v>
      </c>
      <c r="L31" s="261">
        <v>6.0650000000000004</v>
      </c>
      <c r="M31" s="261">
        <v>6.0650000000000004</v>
      </c>
      <c r="N31" s="261">
        <v>6.0650000000000004</v>
      </c>
      <c r="O31" s="261">
        <v>6.0650000000000004</v>
      </c>
      <c r="P31" s="261">
        <v>6.0650000000000004</v>
      </c>
      <c r="Q31" s="261">
        <v>6.0650000000000004</v>
      </c>
      <c r="R31" s="261">
        <v>6.0650000000000004</v>
      </c>
      <c r="S31" s="261">
        <v>6.0650000000000004</v>
      </c>
      <c r="T31" s="261">
        <v>6.0650000000000004</v>
      </c>
      <c r="U31" s="261">
        <v>6.0650000000000004</v>
      </c>
      <c r="V31" s="261">
        <v>6.0650000000000004</v>
      </c>
      <c r="W31" s="261">
        <v>6.0650000000000004</v>
      </c>
      <c r="X31" s="261">
        <v>6.0650000000000004</v>
      </c>
      <c r="Y31" s="261">
        <v>6.0650000000000004</v>
      </c>
      <c r="Z31" s="261">
        <v>6.0650000000000004</v>
      </c>
      <c r="AA31" s="261">
        <v>6.0650000000000004</v>
      </c>
      <c r="AB31" s="261">
        <v>6.0650000000000004</v>
      </c>
      <c r="AC31" s="261">
        <v>6.0650000000000004</v>
      </c>
      <c r="AD31" s="261">
        <v>6.0650000000000004</v>
      </c>
      <c r="AE31" s="261">
        <v>6.0650000000000004</v>
      </c>
      <c r="AF31" s="261">
        <v>6.0650000000000004</v>
      </c>
      <c r="AG31" s="261">
        <v>6.0650000000000004</v>
      </c>
      <c r="AH31" s="251">
        <v>0</v>
      </c>
    </row>
    <row r="32" spans="1:34" ht="15" customHeight="1" x14ac:dyDescent="0.25">
      <c r="A32" s="244" t="s">
        <v>337</v>
      </c>
      <c r="B32" s="249" t="s">
        <v>338</v>
      </c>
      <c r="C32" s="261">
        <v>5.0531009999999998</v>
      </c>
      <c r="D32" s="261">
        <v>5.0529289999999998</v>
      </c>
      <c r="E32" s="261">
        <v>5.0527569999999997</v>
      </c>
      <c r="F32" s="261">
        <v>5.0525820000000001</v>
      </c>
      <c r="G32" s="261">
        <v>5.0524079999999998</v>
      </c>
      <c r="H32" s="261">
        <v>5.0513180000000002</v>
      </c>
      <c r="I32" s="261">
        <v>5.0502149999999997</v>
      </c>
      <c r="J32" s="261">
        <v>5.0491130000000002</v>
      </c>
      <c r="K32" s="261">
        <v>5.0480130000000001</v>
      </c>
      <c r="L32" s="261">
        <v>5.0469140000000001</v>
      </c>
      <c r="M32" s="261">
        <v>5.0458150000000002</v>
      </c>
      <c r="N32" s="261">
        <v>5.0447170000000003</v>
      </c>
      <c r="O32" s="261">
        <v>5.0436209999999999</v>
      </c>
      <c r="P32" s="261">
        <v>5.0425250000000004</v>
      </c>
      <c r="Q32" s="261">
        <v>5.0414300000000001</v>
      </c>
      <c r="R32" s="261">
        <v>5.0403349999999998</v>
      </c>
      <c r="S32" s="261">
        <v>5.0394779999999999</v>
      </c>
      <c r="T32" s="261">
        <v>5.0386230000000003</v>
      </c>
      <c r="U32" s="261">
        <v>5.0377700000000001</v>
      </c>
      <c r="V32" s="261">
        <v>5.0369169999999999</v>
      </c>
      <c r="W32" s="261">
        <v>5.0360649999999998</v>
      </c>
      <c r="X32" s="261">
        <v>5.035336</v>
      </c>
      <c r="Y32" s="261">
        <v>5.0346060000000001</v>
      </c>
      <c r="Z32" s="261">
        <v>5.0338760000000002</v>
      </c>
      <c r="AA32" s="261">
        <v>5.0331469999999996</v>
      </c>
      <c r="AB32" s="261">
        <v>5.032419</v>
      </c>
      <c r="AC32" s="261">
        <v>5.0316919999999996</v>
      </c>
      <c r="AD32" s="261">
        <v>5.0309650000000001</v>
      </c>
      <c r="AE32" s="261">
        <v>5.0302379999999998</v>
      </c>
      <c r="AF32" s="261">
        <v>5.0295110000000003</v>
      </c>
      <c r="AG32" s="261">
        <v>5.0287850000000001</v>
      </c>
      <c r="AH32" s="251">
        <v>-1.6100000000000001E-4</v>
      </c>
    </row>
    <row r="33" spans="1:34" ht="15" customHeight="1" x14ac:dyDescent="0.25">
      <c r="A33" s="244" t="s">
        <v>339</v>
      </c>
      <c r="B33" s="249" t="s">
        <v>340</v>
      </c>
      <c r="C33" s="261">
        <v>5.0527340000000001</v>
      </c>
      <c r="D33" s="261">
        <v>5.0525440000000001</v>
      </c>
      <c r="E33" s="261">
        <v>5.0523530000000001</v>
      </c>
      <c r="F33" s="261">
        <v>5.0521609999999999</v>
      </c>
      <c r="G33" s="261">
        <v>5.0519689999999997</v>
      </c>
      <c r="H33" s="261">
        <v>5.0507609999999996</v>
      </c>
      <c r="I33" s="261">
        <v>5.0495369999999999</v>
      </c>
      <c r="J33" s="261">
        <v>5.0483130000000003</v>
      </c>
      <c r="K33" s="261">
        <v>5.047091</v>
      </c>
      <c r="L33" s="261">
        <v>5.045871</v>
      </c>
      <c r="M33" s="261">
        <v>5.0446530000000003</v>
      </c>
      <c r="N33" s="261">
        <v>5.0434359999999998</v>
      </c>
      <c r="O33" s="261">
        <v>5.0422209999999996</v>
      </c>
      <c r="P33" s="261">
        <v>5.0410079999999997</v>
      </c>
      <c r="Q33" s="261">
        <v>5.0397959999999999</v>
      </c>
      <c r="R33" s="261">
        <v>5.0385850000000003</v>
      </c>
      <c r="S33" s="261">
        <v>5.0376200000000004</v>
      </c>
      <c r="T33" s="261">
        <v>5.0366559999999998</v>
      </c>
      <c r="U33" s="261">
        <v>5.0356949999999996</v>
      </c>
      <c r="V33" s="261">
        <v>5.0347350000000004</v>
      </c>
      <c r="W33" s="261">
        <v>5.0337769999999997</v>
      </c>
      <c r="X33" s="261">
        <v>5.0329709999999999</v>
      </c>
      <c r="Y33" s="261">
        <v>5.0321670000000003</v>
      </c>
      <c r="Z33" s="261">
        <v>5.0313629999999998</v>
      </c>
      <c r="AA33" s="261">
        <v>5.0305600000000004</v>
      </c>
      <c r="AB33" s="261">
        <v>5.0297590000000003</v>
      </c>
      <c r="AC33" s="261">
        <v>5.0289580000000003</v>
      </c>
      <c r="AD33" s="261">
        <v>5.0281599999999997</v>
      </c>
      <c r="AE33" s="261">
        <v>5.027361</v>
      </c>
      <c r="AF33" s="261">
        <v>5.0265639999999996</v>
      </c>
      <c r="AG33" s="261">
        <v>5.0257670000000001</v>
      </c>
      <c r="AH33" s="251">
        <v>-1.7799999999999999E-4</v>
      </c>
    </row>
    <row r="34" spans="1:34" ht="15" customHeight="1" x14ac:dyDescent="0.25">
      <c r="A34" s="244" t="s">
        <v>341</v>
      </c>
      <c r="B34" s="249" t="s">
        <v>342</v>
      </c>
      <c r="C34" s="261">
        <v>5.0524959999999997</v>
      </c>
      <c r="D34" s="261">
        <v>5.0522939999999998</v>
      </c>
      <c r="E34" s="261">
        <v>5.052092</v>
      </c>
      <c r="F34" s="261">
        <v>5.0518890000000001</v>
      </c>
      <c r="G34" s="261">
        <v>5.0516870000000003</v>
      </c>
      <c r="H34" s="261">
        <v>5.0504350000000002</v>
      </c>
      <c r="I34" s="261">
        <v>5.0491729999999997</v>
      </c>
      <c r="J34" s="261">
        <v>5.0479120000000002</v>
      </c>
      <c r="K34" s="261">
        <v>5.0466509999999998</v>
      </c>
      <c r="L34" s="261">
        <v>5.0453919999999997</v>
      </c>
      <c r="M34" s="261">
        <v>5.0441330000000004</v>
      </c>
      <c r="N34" s="261">
        <v>5.0428759999999997</v>
      </c>
      <c r="O34" s="261">
        <v>5.04162</v>
      </c>
      <c r="P34" s="261">
        <v>5.0403650000000004</v>
      </c>
      <c r="Q34" s="261">
        <v>5.0391120000000003</v>
      </c>
      <c r="R34" s="261">
        <v>5.0378590000000001</v>
      </c>
      <c r="S34" s="261">
        <v>5.0369349999999997</v>
      </c>
      <c r="T34" s="261">
        <v>5.0360110000000002</v>
      </c>
      <c r="U34" s="261">
        <v>5.0350890000000001</v>
      </c>
      <c r="V34" s="261">
        <v>5.0341670000000001</v>
      </c>
      <c r="W34" s="261">
        <v>5.0332470000000002</v>
      </c>
      <c r="X34" s="261">
        <v>5.0324169999999997</v>
      </c>
      <c r="Y34" s="261">
        <v>5.0315890000000003</v>
      </c>
      <c r="Z34" s="261">
        <v>5.030761</v>
      </c>
      <c r="AA34" s="261">
        <v>5.0299329999999998</v>
      </c>
      <c r="AB34" s="261">
        <v>5.0291069999999998</v>
      </c>
      <c r="AC34" s="261">
        <v>5.0282809999999998</v>
      </c>
      <c r="AD34" s="261">
        <v>5.0274570000000001</v>
      </c>
      <c r="AE34" s="261">
        <v>5.0266330000000004</v>
      </c>
      <c r="AF34" s="261">
        <v>5.0258099999999999</v>
      </c>
      <c r="AG34" s="261">
        <v>5.0249870000000003</v>
      </c>
      <c r="AH34" s="251">
        <v>-1.8200000000000001E-4</v>
      </c>
    </row>
    <row r="35" spans="1:34" x14ac:dyDescent="0.25">
      <c r="A35" s="244" t="s">
        <v>343</v>
      </c>
      <c r="B35" s="249" t="s">
        <v>344</v>
      </c>
      <c r="C35" s="261">
        <v>5.2222799999999996</v>
      </c>
      <c r="D35" s="261">
        <v>5.2222799999999996</v>
      </c>
      <c r="E35" s="261">
        <v>5.2222799999999996</v>
      </c>
      <c r="F35" s="261">
        <v>5.2222799999999996</v>
      </c>
      <c r="G35" s="261">
        <v>5.2222799999999996</v>
      </c>
      <c r="H35" s="261">
        <v>5.2222799999999996</v>
      </c>
      <c r="I35" s="261">
        <v>5.2222799999999996</v>
      </c>
      <c r="J35" s="261">
        <v>5.2222799999999996</v>
      </c>
      <c r="K35" s="261">
        <v>5.2222799999999996</v>
      </c>
      <c r="L35" s="261">
        <v>5.2222799999999996</v>
      </c>
      <c r="M35" s="261">
        <v>5.2222799999999996</v>
      </c>
      <c r="N35" s="261">
        <v>5.2222799999999996</v>
      </c>
      <c r="O35" s="261">
        <v>5.2222799999999996</v>
      </c>
      <c r="P35" s="261">
        <v>5.2222799999999996</v>
      </c>
      <c r="Q35" s="261">
        <v>5.2222799999999996</v>
      </c>
      <c r="R35" s="261">
        <v>5.2222799999999996</v>
      </c>
      <c r="S35" s="261">
        <v>5.2222799999999996</v>
      </c>
      <c r="T35" s="261">
        <v>5.2222799999999996</v>
      </c>
      <c r="U35" s="261">
        <v>5.2222799999999996</v>
      </c>
      <c r="V35" s="261">
        <v>5.2222799999999996</v>
      </c>
      <c r="W35" s="261">
        <v>5.2222799999999996</v>
      </c>
      <c r="X35" s="261">
        <v>5.2222799999999996</v>
      </c>
      <c r="Y35" s="261">
        <v>5.2222799999999996</v>
      </c>
      <c r="Z35" s="261">
        <v>5.2222799999999996</v>
      </c>
      <c r="AA35" s="261">
        <v>5.2222799999999996</v>
      </c>
      <c r="AB35" s="261">
        <v>5.2222799999999996</v>
      </c>
      <c r="AC35" s="261">
        <v>5.2222799999999996</v>
      </c>
      <c r="AD35" s="261">
        <v>5.2222799999999996</v>
      </c>
      <c r="AE35" s="261">
        <v>5.2222799999999996</v>
      </c>
      <c r="AF35" s="261">
        <v>5.2222799999999996</v>
      </c>
      <c r="AG35" s="261">
        <v>5.2222799999999996</v>
      </c>
      <c r="AH35" s="251">
        <v>0</v>
      </c>
    </row>
    <row r="36" spans="1:34" x14ac:dyDescent="0.25">
      <c r="A36" s="244" t="s">
        <v>345</v>
      </c>
      <c r="B36" s="249" t="s">
        <v>346</v>
      </c>
      <c r="C36" s="261">
        <v>5.2222799999999996</v>
      </c>
      <c r="D36" s="261">
        <v>5.2222799999999996</v>
      </c>
      <c r="E36" s="261">
        <v>5.2222799999999996</v>
      </c>
      <c r="F36" s="261">
        <v>5.2222799999999996</v>
      </c>
      <c r="G36" s="261">
        <v>5.2222799999999996</v>
      </c>
      <c r="H36" s="261">
        <v>5.2222799999999996</v>
      </c>
      <c r="I36" s="261">
        <v>5.2222799999999996</v>
      </c>
      <c r="J36" s="261">
        <v>5.2222799999999996</v>
      </c>
      <c r="K36" s="261">
        <v>5.2222799999999996</v>
      </c>
      <c r="L36" s="261">
        <v>5.2222799999999996</v>
      </c>
      <c r="M36" s="261">
        <v>5.2222799999999996</v>
      </c>
      <c r="N36" s="261">
        <v>5.2222799999999996</v>
      </c>
      <c r="O36" s="261">
        <v>5.2222799999999996</v>
      </c>
      <c r="P36" s="261">
        <v>5.2222799999999996</v>
      </c>
      <c r="Q36" s="261">
        <v>5.2222799999999996</v>
      </c>
      <c r="R36" s="261">
        <v>5.2222799999999996</v>
      </c>
      <c r="S36" s="261">
        <v>5.2222799999999996</v>
      </c>
      <c r="T36" s="261">
        <v>5.2222799999999996</v>
      </c>
      <c r="U36" s="261">
        <v>5.2222799999999996</v>
      </c>
      <c r="V36" s="261">
        <v>5.2222799999999996</v>
      </c>
      <c r="W36" s="261">
        <v>5.2222799999999996</v>
      </c>
      <c r="X36" s="261">
        <v>5.2222799999999996</v>
      </c>
      <c r="Y36" s="261">
        <v>5.2222799999999996</v>
      </c>
      <c r="Z36" s="261">
        <v>5.2222799999999996</v>
      </c>
      <c r="AA36" s="261">
        <v>5.2222799999999996</v>
      </c>
      <c r="AB36" s="261">
        <v>5.2222799999999996</v>
      </c>
      <c r="AC36" s="261">
        <v>5.2222799999999996</v>
      </c>
      <c r="AD36" s="261">
        <v>5.2222799999999996</v>
      </c>
      <c r="AE36" s="261">
        <v>5.2222799999999996</v>
      </c>
      <c r="AF36" s="261">
        <v>5.2222799999999996</v>
      </c>
      <c r="AG36" s="261">
        <v>5.2222799999999996</v>
      </c>
      <c r="AH36" s="251">
        <v>0</v>
      </c>
    </row>
    <row r="37" spans="1:34" x14ac:dyDescent="0.25">
      <c r="A37" s="244" t="s">
        <v>347</v>
      </c>
      <c r="B37" s="249" t="s">
        <v>348</v>
      </c>
      <c r="C37" s="261">
        <v>4.6379999999999999</v>
      </c>
      <c r="D37" s="261">
        <v>4.6379999999999999</v>
      </c>
      <c r="E37" s="261">
        <v>4.6379999999999999</v>
      </c>
      <c r="F37" s="261">
        <v>4.6379999999999999</v>
      </c>
      <c r="G37" s="261">
        <v>4.6379999999999999</v>
      </c>
      <c r="H37" s="261">
        <v>4.6379999999999999</v>
      </c>
      <c r="I37" s="261">
        <v>4.6379999999999999</v>
      </c>
      <c r="J37" s="261">
        <v>4.6379999999999999</v>
      </c>
      <c r="K37" s="261">
        <v>4.6379999999999999</v>
      </c>
      <c r="L37" s="261">
        <v>4.6379999999999999</v>
      </c>
      <c r="M37" s="261">
        <v>4.6379999999999999</v>
      </c>
      <c r="N37" s="261">
        <v>4.6379999999999999</v>
      </c>
      <c r="O37" s="261">
        <v>4.6379999999999999</v>
      </c>
      <c r="P37" s="261">
        <v>4.6379999999999999</v>
      </c>
      <c r="Q37" s="261">
        <v>4.6379999999999999</v>
      </c>
      <c r="R37" s="261">
        <v>4.6379999999999999</v>
      </c>
      <c r="S37" s="261">
        <v>4.6379999999999999</v>
      </c>
      <c r="T37" s="261">
        <v>4.6379999999999999</v>
      </c>
      <c r="U37" s="261">
        <v>4.6379999999999999</v>
      </c>
      <c r="V37" s="261">
        <v>4.6379999999999999</v>
      </c>
      <c r="W37" s="261">
        <v>4.6379999999999999</v>
      </c>
      <c r="X37" s="261">
        <v>4.6379999999999999</v>
      </c>
      <c r="Y37" s="261">
        <v>4.6379999999999999</v>
      </c>
      <c r="Z37" s="261">
        <v>4.6379999999999999</v>
      </c>
      <c r="AA37" s="261">
        <v>4.6379999999999999</v>
      </c>
      <c r="AB37" s="261">
        <v>4.6379999999999999</v>
      </c>
      <c r="AC37" s="261">
        <v>4.6379999999999999</v>
      </c>
      <c r="AD37" s="261">
        <v>4.6379999999999999</v>
      </c>
      <c r="AE37" s="261">
        <v>4.6379999999999999</v>
      </c>
      <c r="AF37" s="261">
        <v>4.6379999999999999</v>
      </c>
      <c r="AG37" s="261">
        <v>4.6379999999999999</v>
      </c>
      <c r="AH37" s="251">
        <v>0</v>
      </c>
    </row>
    <row r="38" spans="1:34" x14ac:dyDescent="0.25">
      <c r="A38" s="244" t="s">
        <v>349</v>
      </c>
      <c r="B38" s="249" t="s">
        <v>350</v>
      </c>
      <c r="C38" s="261">
        <v>5.8</v>
      </c>
      <c r="D38" s="261">
        <v>5.8</v>
      </c>
      <c r="E38" s="261">
        <v>5.8</v>
      </c>
      <c r="F38" s="261">
        <v>5.8</v>
      </c>
      <c r="G38" s="261">
        <v>5.8</v>
      </c>
      <c r="H38" s="261">
        <v>5.8</v>
      </c>
      <c r="I38" s="261">
        <v>5.8</v>
      </c>
      <c r="J38" s="261">
        <v>5.8</v>
      </c>
      <c r="K38" s="261">
        <v>5.8</v>
      </c>
      <c r="L38" s="261">
        <v>5.8</v>
      </c>
      <c r="M38" s="261">
        <v>5.8</v>
      </c>
      <c r="N38" s="261">
        <v>5.8</v>
      </c>
      <c r="O38" s="261">
        <v>5.8</v>
      </c>
      <c r="P38" s="261">
        <v>5.8</v>
      </c>
      <c r="Q38" s="261">
        <v>5.8</v>
      </c>
      <c r="R38" s="261">
        <v>5.8</v>
      </c>
      <c r="S38" s="261">
        <v>5.8</v>
      </c>
      <c r="T38" s="261">
        <v>5.8</v>
      </c>
      <c r="U38" s="261">
        <v>5.8</v>
      </c>
      <c r="V38" s="261">
        <v>5.8</v>
      </c>
      <c r="W38" s="261">
        <v>5.8</v>
      </c>
      <c r="X38" s="261">
        <v>5.8</v>
      </c>
      <c r="Y38" s="261">
        <v>5.8</v>
      </c>
      <c r="Z38" s="261">
        <v>5.8</v>
      </c>
      <c r="AA38" s="261">
        <v>5.8</v>
      </c>
      <c r="AB38" s="261">
        <v>5.8</v>
      </c>
      <c r="AC38" s="261">
        <v>5.8</v>
      </c>
      <c r="AD38" s="261">
        <v>5.8</v>
      </c>
      <c r="AE38" s="261">
        <v>5.8</v>
      </c>
      <c r="AF38" s="261">
        <v>5.8</v>
      </c>
      <c r="AG38" s="261">
        <v>5.8</v>
      </c>
      <c r="AH38" s="251">
        <v>0</v>
      </c>
    </row>
    <row r="39" spans="1:34" x14ac:dyDescent="0.25">
      <c r="A39" s="244" t="s">
        <v>351</v>
      </c>
      <c r="B39" s="249" t="s">
        <v>352</v>
      </c>
      <c r="C39" s="261">
        <v>5.448283</v>
      </c>
      <c r="D39" s="261">
        <v>5.448283</v>
      </c>
      <c r="E39" s="261">
        <v>5.448283</v>
      </c>
      <c r="F39" s="261">
        <v>5.448283</v>
      </c>
      <c r="G39" s="261">
        <v>5.448283</v>
      </c>
      <c r="H39" s="261">
        <v>5.448283</v>
      </c>
      <c r="I39" s="261">
        <v>5.448283</v>
      </c>
      <c r="J39" s="261">
        <v>5.448283</v>
      </c>
      <c r="K39" s="261">
        <v>5.448283</v>
      </c>
      <c r="L39" s="261">
        <v>5.448283</v>
      </c>
      <c r="M39" s="261">
        <v>5.448283</v>
      </c>
      <c r="N39" s="261">
        <v>5.448283</v>
      </c>
      <c r="O39" s="261">
        <v>5.448283</v>
      </c>
      <c r="P39" s="261">
        <v>5.448283</v>
      </c>
      <c r="Q39" s="261">
        <v>5.448283</v>
      </c>
      <c r="R39" s="261">
        <v>5.448283</v>
      </c>
      <c r="S39" s="261">
        <v>5.448283</v>
      </c>
      <c r="T39" s="261">
        <v>5.448283</v>
      </c>
      <c r="U39" s="261">
        <v>5.448283</v>
      </c>
      <c r="V39" s="261">
        <v>5.448283</v>
      </c>
      <c r="W39" s="261">
        <v>5.448283</v>
      </c>
      <c r="X39" s="261">
        <v>5.448283</v>
      </c>
      <c r="Y39" s="261">
        <v>5.448283</v>
      </c>
      <c r="Z39" s="261">
        <v>5.448283</v>
      </c>
      <c r="AA39" s="261">
        <v>5.448283</v>
      </c>
      <c r="AB39" s="261">
        <v>5.448283</v>
      </c>
      <c r="AC39" s="261">
        <v>5.448283</v>
      </c>
      <c r="AD39" s="261">
        <v>5.448283</v>
      </c>
      <c r="AE39" s="261">
        <v>5.448283</v>
      </c>
      <c r="AF39" s="261">
        <v>5.448283</v>
      </c>
      <c r="AG39" s="261">
        <v>5.448283</v>
      </c>
      <c r="AH39" s="251">
        <v>0</v>
      </c>
    </row>
    <row r="40" spans="1:34" x14ac:dyDescent="0.25">
      <c r="A40" s="244" t="s">
        <v>353</v>
      </c>
      <c r="B40" s="249" t="s">
        <v>354</v>
      </c>
      <c r="C40" s="261">
        <v>6.2869999999999999</v>
      </c>
      <c r="D40" s="261">
        <v>6.2869999999999999</v>
      </c>
      <c r="E40" s="261">
        <v>6.2869999999999999</v>
      </c>
      <c r="F40" s="261">
        <v>6.2869999999999999</v>
      </c>
      <c r="G40" s="261">
        <v>6.2869999999999999</v>
      </c>
      <c r="H40" s="261">
        <v>6.2869999999999999</v>
      </c>
      <c r="I40" s="261">
        <v>6.2869999999999999</v>
      </c>
      <c r="J40" s="261">
        <v>6.2869999999999999</v>
      </c>
      <c r="K40" s="261">
        <v>6.2869999999999999</v>
      </c>
      <c r="L40" s="261">
        <v>6.2869999999999999</v>
      </c>
      <c r="M40" s="261">
        <v>6.2869999999999999</v>
      </c>
      <c r="N40" s="261">
        <v>6.2869999999999999</v>
      </c>
      <c r="O40" s="261">
        <v>6.2869999999999999</v>
      </c>
      <c r="P40" s="261">
        <v>6.2869999999999999</v>
      </c>
      <c r="Q40" s="261">
        <v>6.2869999999999999</v>
      </c>
      <c r="R40" s="261">
        <v>6.2869999999999999</v>
      </c>
      <c r="S40" s="261">
        <v>6.2869999999999999</v>
      </c>
      <c r="T40" s="261">
        <v>6.2869999999999999</v>
      </c>
      <c r="U40" s="261">
        <v>6.2869999999999999</v>
      </c>
      <c r="V40" s="261">
        <v>6.2869999999999999</v>
      </c>
      <c r="W40" s="261">
        <v>6.2869999999999999</v>
      </c>
      <c r="X40" s="261">
        <v>6.2869999999999999</v>
      </c>
      <c r="Y40" s="261">
        <v>6.2869999999999999</v>
      </c>
      <c r="Z40" s="261">
        <v>6.2869999999999999</v>
      </c>
      <c r="AA40" s="261">
        <v>6.2869999999999999</v>
      </c>
      <c r="AB40" s="261">
        <v>6.2869999999999999</v>
      </c>
      <c r="AC40" s="261">
        <v>6.2869999999999999</v>
      </c>
      <c r="AD40" s="261">
        <v>6.2869999999999999</v>
      </c>
      <c r="AE40" s="261">
        <v>6.2869999999999999</v>
      </c>
      <c r="AF40" s="261">
        <v>6.2869999999999999</v>
      </c>
      <c r="AG40" s="261">
        <v>6.2869999999999999</v>
      </c>
      <c r="AH40" s="251">
        <v>0</v>
      </c>
    </row>
    <row r="41" spans="1:34" x14ac:dyDescent="0.25">
      <c r="A41" s="244" t="s">
        <v>355</v>
      </c>
      <c r="B41" s="249" t="s">
        <v>356</v>
      </c>
      <c r="C41" s="261">
        <v>6.2869999999999999</v>
      </c>
      <c r="D41" s="261">
        <v>6.2869999999999999</v>
      </c>
      <c r="E41" s="261">
        <v>6.2869999999999999</v>
      </c>
      <c r="F41" s="261">
        <v>6.2869999999999999</v>
      </c>
      <c r="G41" s="261">
        <v>6.2869999999999999</v>
      </c>
      <c r="H41" s="261">
        <v>6.2869999999999999</v>
      </c>
      <c r="I41" s="261">
        <v>6.2869999999999999</v>
      </c>
      <c r="J41" s="261">
        <v>6.2869999999999999</v>
      </c>
      <c r="K41" s="261">
        <v>6.2869999999999999</v>
      </c>
      <c r="L41" s="261">
        <v>6.2869999999999999</v>
      </c>
      <c r="M41" s="261">
        <v>6.2869999999999999</v>
      </c>
      <c r="N41" s="261">
        <v>6.2869999999999999</v>
      </c>
      <c r="O41" s="261">
        <v>6.2869999999999999</v>
      </c>
      <c r="P41" s="261">
        <v>6.2869999999999999</v>
      </c>
      <c r="Q41" s="261">
        <v>6.2869999999999999</v>
      </c>
      <c r="R41" s="261">
        <v>6.2869999999999999</v>
      </c>
      <c r="S41" s="261">
        <v>6.2869999999999999</v>
      </c>
      <c r="T41" s="261">
        <v>6.2869999999999999</v>
      </c>
      <c r="U41" s="261">
        <v>6.2869999999999999</v>
      </c>
      <c r="V41" s="261">
        <v>6.2869999999999999</v>
      </c>
      <c r="W41" s="261">
        <v>6.2869999999999999</v>
      </c>
      <c r="X41" s="261">
        <v>6.2869999999999999</v>
      </c>
      <c r="Y41" s="261">
        <v>6.2869999999999999</v>
      </c>
      <c r="Z41" s="261">
        <v>6.2869999999999999</v>
      </c>
      <c r="AA41" s="261">
        <v>6.2869999999999999</v>
      </c>
      <c r="AB41" s="261">
        <v>6.2869999999999999</v>
      </c>
      <c r="AC41" s="261">
        <v>6.2869999999999999</v>
      </c>
      <c r="AD41" s="261">
        <v>6.2869999999999999</v>
      </c>
      <c r="AE41" s="261">
        <v>6.2869999999999999</v>
      </c>
      <c r="AF41" s="261">
        <v>6.2869999999999999</v>
      </c>
      <c r="AG41" s="261">
        <v>6.2869999999999999</v>
      </c>
      <c r="AH41" s="251">
        <v>0</v>
      </c>
    </row>
    <row r="42" spans="1:34" x14ac:dyDescent="0.25">
      <c r="A42" s="244" t="s">
        <v>357</v>
      </c>
      <c r="B42" s="249" t="s">
        <v>358</v>
      </c>
      <c r="C42" s="261">
        <v>6.2869999999999999</v>
      </c>
      <c r="D42" s="261">
        <v>6.2869999999999999</v>
      </c>
      <c r="E42" s="261">
        <v>6.2869999999999999</v>
      </c>
      <c r="F42" s="261">
        <v>6.2869999999999999</v>
      </c>
      <c r="G42" s="261">
        <v>6.2869999999999999</v>
      </c>
      <c r="H42" s="261">
        <v>6.2869999999999999</v>
      </c>
      <c r="I42" s="261">
        <v>6.2869999999999999</v>
      </c>
      <c r="J42" s="261">
        <v>6.2869999999999999</v>
      </c>
      <c r="K42" s="261">
        <v>6.2869999999999999</v>
      </c>
      <c r="L42" s="261">
        <v>6.2869999999999999</v>
      </c>
      <c r="M42" s="261">
        <v>6.2869999999999999</v>
      </c>
      <c r="N42" s="261">
        <v>6.2869999999999999</v>
      </c>
      <c r="O42" s="261">
        <v>6.2869999999999999</v>
      </c>
      <c r="P42" s="261">
        <v>6.2869999999999999</v>
      </c>
      <c r="Q42" s="261">
        <v>6.2869999999999999</v>
      </c>
      <c r="R42" s="261">
        <v>6.2869999999999999</v>
      </c>
      <c r="S42" s="261">
        <v>6.2869999999999999</v>
      </c>
      <c r="T42" s="261">
        <v>6.2869999999999999</v>
      </c>
      <c r="U42" s="261">
        <v>6.2869999999999999</v>
      </c>
      <c r="V42" s="261">
        <v>6.2869999999999999</v>
      </c>
      <c r="W42" s="261">
        <v>6.2869999999999999</v>
      </c>
      <c r="X42" s="261">
        <v>6.2869999999999999</v>
      </c>
      <c r="Y42" s="261">
        <v>6.2869999999999999</v>
      </c>
      <c r="Z42" s="261">
        <v>6.2869999999999999</v>
      </c>
      <c r="AA42" s="261">
        <v>6.2869999999999999</v>
      </c>
      <c r="AB42" s="261">
        <v>6.2869999999999999</v>
      </c>
      <c r="AC42" s="261">
        <v>6.2869999999999999</v>
      </c>
      <c r="AD42" s="261">
        <v>6.2869999999999999</v>
      </c>
      <c r="AE42" s="261">
        <v>6.2869999999999999</v>
      </c>
      <c r="AF42" s="261">
        <v>6.2869999999999999</v>
      </c>
      <c r="AG42" s="261">
        <v>6.2869999999999999</v>
      </c>
      <c r="AH42" s="251">
        <v>0</v>
      </c>
    </row>
    <row r="43" spans="1:34" x14ac:dyDescent="0.25">
      <c r="A43" s="244" t="s">
        <v>359</v>
      </c>
      <c r="B43" s="249" t="s">
        <v>360</v>
      </c>
      <c r="C43" s="261">
        <v>6.1937170000000004</v>
      </c>
      <c r="D43" s="261">
        <v>6.1870839999999996</v>
      </c>
      <c r="E43" s="261">
        <v>6.1889349999999999</v>
      </c>
      <c r="F43" s="261">
        <v>6.190842</v>
      </c>
      <c r="G43" s="261">
        <v>6.1928010000000002</v>
      </c>
      <c r="H43" s="261">
        <v>6.1635160000000004</v>
      </c>
      <c r="I43" s="261">
        <v>6.1548160000000003</v>
      </c>
      <c r="J43" s="261">
        <v>6.1558929999999998</v>
      </c>
      <c r="K43" s="261">
        <v>6.1574730000000004</v>
      </c>
      <c r="L43" s="261">
        <v>6.1634779999999996</v>
      </c>
      <c r="M43" s="261">
        <v>6.164034</v>
      </c>
      <c r="N43" s="261">
        <v>6.1651040000000004</v>
      </c>
      <c r="O43" s="261">
        <v>6.166696</v>
      </c>
      <c r="P43" s="261">
        <v>6.1677819999999999</v>
      </c>
      <c r="Q43" s="261">
        <v>6.168355</v>
      </c>
      <c r="R43" s="261">
        <v>6.1694529999999999</v>
      </c>
      <c r="S43" s="261">
        <v>6.1705579999999998</v>
      </c>
      <c r="T43" s="261">
        <v>6.1687089999999998</v>
      </c>
      <c r="U43" s="261">
        <v>6.1696900000000001</v>
      </c>
      <c r="V43" s="261">
        <v>6.173915</v>
      </c>
      <c r="W43" s="261">
        <v>6.1750489999999996</v>
      </c>
      <c r="X43" s="261">
        <v>6.1730780000000003</v>
      </c>
      <c r="Y43" s="261">
        <v>6.1748000000000003</v>
      </c>
      <c r="Z43" s="261">
        <v>6.1789620000000003</v>
      </c>
      <c r="AA43" s="261">
        <v>6.180129</v>
      </c>
      <c r="AB43" s="261">
        <v>6.1813029999999998</v>
      </c>
      <c r="AC43" s="261">
        <v>6.1824849999999998</v>
      </c>
      <c r="AD43" s="261">
        <v>6.1836760000000002</v>
      </c>
      <c r="AE43" s="261">
        <v>6.1848739999999998</v>
      </c>
      <c r="AF43" s="261">
        <v>6.1860799999999996</v>
      </c>
      <c r="AG43" s="261">
        <v>6.1872939999999996</v>
      </c>
      <c r="AH43" s="251">
        <v>-3.4999999999999997E-5</v>
      </c>
    </row>
    <row r="44" spans="1:34" x14ac:dyDescent="0.25">
      <c r="A44" s="244" t="s">
        <v>361</v>
      </c>
      <c r="B44" s="249" t="s">
        <v>362</v>
      </c>
      <c r="C44" s="261">
        <v>5.0911869999999997</v>
      </c>
      <c r="D44" s="261">
        <v>4.8991090000000002</v>
      </c>
      <c r="E44" s="261">
        <v>5.0365359999999999</v>
      </c>
      <c r="F44" s="261">
        <v>5.0307719999999998</v>
      </c>
      <c r="G44" s="261">
        <v>5.0215319999999997</v>
      </c>
      <c r="H44" s="261">
        <v>5.0132149999999998</v>
      </c>
      <c r="I44" s="261">
        <v>5.0076020000000003</v>
      </c>
      <c r="J44" s="261">
        <v>5.0032880000000004</v>
      </c>
      <c r="K44" s="261">
        <v>4.9983659999999999</v>
      </c>
      <c r="L44" s="261">
        <v>4.9932129999999999</v>
      </c>
      <c r="M44" s="261">
        <v>4.9874320000000001</v>
      </c>
      <c r="N44" s="261">
        <v>4.9809219999999996</v>
      </c>
      <c r="O44" s="261">
        <v>4.9769540000000001</v>
      </c>
      <c r="P44" s="261">
        <v>4.9723170000000003</v>
      </c>
      <c r="Q44" s="261">
        <v>4.9677410000000002</v>
      </c>
      <c r="R44" s="261">
        <v>4.9651949999999996</v>
      </c>
      <c r="S44" s="261">
        <v>4.9650949999999998</v>
      </c>
      <c r="T44" s="261">
        <v>4.9641000000000002</v>
      </c>
      <c r="U44" s="261">
        <v>4.9627290000000004</v>
      </c>
      <c r="V44" s="261">
        <v>4.9615960000000001</v>
      </c>
      <c r="W44" s="261">
        <v>4.9608759999999998</v>
      </c>
      <c r="X44" s="261">
        <v>4.962008</v>
      </c>
      <c r="Y44" s="261">
        <v>4.960121</v>
      </c>
      <c r="Z44" s="261">
        <v>4.9584799999999998</v>
      </c>
      <c r="AA44" s="261">
        <v>4.9579019999999998</v>
      </c>
      <c r="AB44" s="261">
        <v>4.9585179999999998</v>
      </c>
      <c r="AC44" s="261">
        <v>4.9594319999999996</v>
      </c>
      <c r="AD44" s="261">
        <v>4.9609680000000003</v>
      </c>
      <c r="AE44" s="261">
        <v>4.9618460000000004</v>
      </c>
      <c r="AF44" s="261">
        <v>4.9606079999999997</v>
      </c>
      <c r="AG44" s="261">
        <v>4.9599630000000001</v>
      </c>
      <c r="AH44" s="251">
        <v>-8.7000000000000001E-4</v>
      </c>
    </row>
    <row r="45" spans="1:34" x14ac:dyDescent="0.25">
      <c r="A45" s="244" t="s">
        <v>363</v>
      </c>
      <c r="B45" s="249" t="s">
        <v>364</v>
      </c>
      <c r="C45" s="261">
        <v>5.8806159999999998</v>
      </c>
      <c r="D45" s="261">
        <v>5.8747809999999996</v>
      </c>
      <c r="E45" s="261">
        <v>5.8317769999999998</v>
      </c>
      <c r="F45" s="261">
        <v>5.8231700000000002</v>
      </c>
      <c r="G45" s="261">
        <v>5.8237290000000002</v>
      </c>
      <c r="H45" s="261">
        <v>5.796284</v>
      </c>
      <c r="I45" s="261">
        <v>5.8008009999999999</v>
      </c>
      <c r="J45" s="261">
        <v>5.8114939999999997</v>
      </c>
      <c r="K45" s="261">
        <v>5.8192380000000004</v>
      </c>
      <c r="L45" s="261">
        <v>5.8271129999999998</v>
      </c>
      <c r="M45" s="261">
        <v>5.8345969999999996</v>
      </c>
      <c r="N45" s="261">
        <v>5.83765</v>
      </c>
      <c r="O45" s="261">
        <v>5.8429169999999999</v>
      </c>
      <c r="P45" s="261">
        <v>5.8479840000000003</v>
      </c>
      <c r="Q45" s="261">
        <v>5.8479140000000003</v>
      </c>
      <c r="R45" s="261">
        <v>5.8538829999999997</v>
      </c>
      <c r="S45" s="261">
        <v>5.8510960000000001</v>
      </c>
      <c r="T45" s="261">
        <v>5.8484639999999999</v>
      </c>
      <c r="U45" s="261">
        <v>5.8488680000000004</v>
      </c>
      <c r="V45" s="261">
        <v>5.8539459999999996</v>
      </c>
      <c r="W45" s="261">
        <v>5.8537850000000002</v>
      </c>
      <c r="X45" s="261">
        <v>5.8538209999999999</v>
      </c>
      <c r="Y45" s="261">
        <v>5.8522949999999998</v>
      </c>
      <c r="Z45" s="261">
        <v>5.8523420000000002</v>
      </c>
      <c r="AA45" s="261">
        <v>5.8499569999999999</v>
      </c>
      <c r="AB45" s="261">
        <v>5.8513679999999999</v>
      </c>
      <c r="AC45" s="261">
        <v>5.8484379999999998</v>
      </c>
      <c r="AD45" s="261">
        <v>5.8439860000000001</v>
      </c>
      <c r="AE45" s="261">
        <v>5.838711</v>
      </c>
      <c r="AF45" s="261">
        <v>5.8351050000000004</v>
      </c>
      <c r="AG45" s="261">
        <v>5.8330859999999998</v>
      </c>
      <c r="AH45" s="251">
        <v>-2.7E-4</v>
      </c>
    </row>
    <row r="46" spans="1:34" x14ac:dyDescent="0.25">
      <c r="A46" s="244" t="s">
        <v>365</v>
      </c>
      <c r="B46" s="249" t="s">
        <v>366</v>
      </c>
      <c r="C46" s="261">
        <v>5.2089020000000001</v>
      </c>
      <c r="D46" s="261">
        <v>5.2332590000000003</v>
      </c>
      <c r="E46" s="261">
        <v>5.2480219999999997</v>
      </c>
      <c r="F46" s="261">
        <v>5.2553369999999999</v>
      </c>
      <c r="G46" s="261">
        <v>5.2843359999999997</v>
      </c>
      <c r="H46" s="261">
        <v>5.2845849999999999</v>
      </c>
      <c r="I46" s="261">
        <v>5.2936829999999997</v>
      </c>
      <c r="J46" s="261">
        <v>5.2957789999999996</v>
      </c>
      <c r="K46" s="261">
        <v>5.3046860000000002</v>
      </c>
      <c r="L46" s="261">
        <v>5.3053819999999998</v>
      </c>
      <c r="M46" s="261">
        <v>5.288252</v>
      </c>
      <c r="N46" s="261">
        <v>5.3071330000000003</v>
      </c>
      <c r="O46" s="261">
        <v>5.3175819999999998</v>
      </c>
      <c r="P46" s="261">
        <v>5.3249709999999997</v>
      </c>
      <c r="Q46" s="261">
        <v>5.329218</v>
      </c>
      <c r="R46" s="261">
        <v>5.340077</v>
      </c>
      <c r="S46" s="261">
        <v>5.3411020000000002</v>
      </c>
      <c r="T46" s="261">
        <v>5.3503629999999998</v>
      </c>
      <c r="U46" s="261">
        <v>5.3514189999999999</v>
      </c>
      <c r="V46" s="261">
        <v>5.3476629999999998</v>
      </c>
      <c r="W46" s="261">
        <v>5.3410859999999998</v>
      </c>
      <c r="X46" s="261">
        <v>5.3426549999999997</v>
      </c>
      <c r="Y46" s="261">
        <v>5.3412980000000001</v>
      </c>
      <c r="Z46" s="261">
        <v>5.3334409999999997</v>
      </c>
      <c r="AA46" s="261">
        <v>5.3258299999999998</v>
      </c>
      <c r="AB46" s="261">
        <v>5.3258479999999997</v>
      </c>
      <c r="AC46" s="261">
        <v>5.3243359999999997</v>
      </c>
      <c r="AD46" s="261">
        <v>5.3318120000000002</v>
      </c>
      <c r="AE46" s="261">
        <v>5.3375360000000001</v>
      </c>
      <c r="AF46" s="261">
        <v>5.3371649999999997</v>
      </c>
      <c r="AG46" s="261">
        <v>5.3419569999999998</v>
      </c>
      <c r="AH46" s="251">
        <v>8.4099999999999995E-4</v>
      </c>
    </row>
    <row r="47" spans="1:34" x14ac:dyDescent="0.25">
      <c r="B47" s="248" t="s">
        <v>367</v>
      </c>
    </row>
    <row r="48" spans="1:34" x14ac:dyDescent="0.25">
      <c r="A48" s="244" t="s">
        <v>368</v>
      </c>
      <c r="B48" s="249" t="s">
        <v>369</v>
      </c>
      <c r="C48" s="261">
        <v>5.7012580000000002</v>
      </c>
      <c r="D48" s="261">
        <v>5.7052870000000002</v>
      </c>
      <c r="E48" s="261">
        <v>5.6982419999999996</v>
      </c>
      <c r="F48" s="261">
        <v>5.690741</v>
      </c>
      <c r="G48" s="261">
        <v>5.6862170000000001</v>
      </c>
      <c r="H48" s="261">
        <v>5.6803970000000001</v>
      </c>
      <c r="I48" s="261">
        <v>5.6794820000000001</v>
      </c>
      <c r="J48" s="261">
        <v>5.6802349999999997</v>
      </c>
      <c r="K48" s="261">
        <v>5.6824669999999999</v>
      </c>
      <c r="L48" s="261">
        <v>5.6831519999999998</v>
      </c>
      <c r="M48" s="261">
        <v>5.6855320000000003</v>
      </c>
      <c r="N48" s="261">
        <v>5.6868350000000003</v>
      </c>
      <c r="O48" s="261">
        <v>5.6862810000000001</v>
      </c>
      <c r="P48" s="261">
        <v>5.6884969999999999</v>
      </c>
      <c r="Q48" s="261">
        <v>5.6890989999999997</v>
      </c>
      <c r="R48" s="261">
        <v>5.6879489999999997</v>
      </c>
      <c r="S48" s="261">
        <v>5.6848939999999999</v>
      </c>
      <c r="T48" s="261">
        <v>5.68398</v>
      </c>
      <c r="U48" s="261">
        <v>5.68161</v>
      </c>
      <c r="V48" s="261">
        <v>5.6804550000000003</v>
      </c>
      <c r="W48" s="261">
        <v>5.6786960000000004</v>
      </c>
      <c r="X48" s="261">
        <v>5.677988</v>
      </c>
      <c r="Y48" s="261">
        <v>5.6784020000000002</v>
      </c>
      <c r="Z48" s="261">
        <v>5.6789630000000004</v>
      </c>
      <c r="AA48" s="261">
        <v>5.6789009999999998</v>
      </c>
      <c r="AB48" s="261">
        <v>5.6754790000000002</v>
      </c>
      <c r="AC48" s="261">
        <v>5.6778719999999998</v>
      </c>
      <c r="AD48" s="261">
        <v>5.6785940000000004</v>
      </c>
      <c r="AE48" s="261">
        <v>5.6764460000000003</v>
      </c>
      <c r="AF48" s="261">
        <v>5.6738569999999999</v>
      </c>
      <c r="AG48" s="261">
        <v>5.669861</v>
      </c>
      <c r="AH48" s="251">
        <v>-1.84E-4</v>
      </c>
    </row>
    <row r="49" spans="1:34" x14ac:dyDescent="0.25">
      <c r="A49" s="244" t="s">
        <v>370</v>
      </c>
      <c r="B49" s="249" t="s">
        <v>371</v>
      </c>
      <c r="C49" s="261">
        <v>6.0850910000000002</v>
      </c>
      <c r="D49" s="261">
        <v>6.0664559999999996</v>
      </c>
      <c r="E49" s="261">
        <v>6.068346</v>
      </c>
      <c r="F49" s="261">
        <v>6.0689039999999999</v>
      </c>
      <c r="G49" s="261">
        <v>6.068149</v>
      </c>
      <c r="H49" s="261">
        <v>6.0706020000000001</v>
      </c>
      <c r="I49" s="261">
        <v>6.0877980000000003</v>
      </c>
      <c r="J49" s="261">
        <v>6.0870980000000001</v>
      </c>
      <c r="K49" s="261">
        <v>6.0939500000000004</v>
      </c>
      <c r="L49" s="261">
        <v>6.0917279999999998</v>
      </c>
      <c r="M49" s="261">
        <v>6.0872539999999997</v>
      </c>
      <c r="N49" s="261">
        <v>6.0934569999999999</v>
      </c>
      <c r="O49" s="261">
        <v>6.1030110000000004</v>
      </c>
      <c r="P49" s="261">
        <v>6.1040299999999998</v>
      </c>
      <c r="Q49" s="261">
        <v>6.1104260000000004</v>
      </c>
      <c r="R49" s="261">
        <v>6.1103639999999997</v>
      </c>
      <c r="S49" s="261">
        <v>6.1139349999999997</v>
      </c>
      <c r="T49" s="261">
        <v>6.127923</v>
      </c>
      <c r="U49" s="261">
        <v>6.1267490000000002</v>
      </c>
      <c r="V49" s="261">
        <v>6.1262309999999998</v>
      </c>
      <c r="W49" s="261">
        <v>6.1213369999999996</v>
      </c>
      <c r="X49" s="261">
        <v>6.1213699999999998</v>
      </c>
      <c r="Y49" s="261">
        <v>6.1185340000000004</v>
      </c>
      <c r="Z49" s="261">
        <v>6.1087379999999998</v>
      </c>
      <c r="AA49" s="261">
        <v>6.1085469999999997</v>
      </c>
      <c r="AB49" s="261">
        <v>6.1102720000000001</v>
      </c>
      <c r="AC49" s="261">
        <v>6.1070500000000001</v>
      </c>
      <c r="AD49" s="261">
        <v>6.1077029999999999</v>
      </c>
      <c r="AE49" s="261">
        <v>6.109305</v>
      </c>
      <c r="AF49" s="261">
        <v>6.1080399999999999</v>
      </c>
      <c r="AG49" s="261">
        <v>6.1168779999999998</v>
      </c>
      <c r="AH49" s="251">
        <v>1.74E-4</v>
      </c>
    </row>
    <row r="50" spans="1:34" ht="15" customHeight="1" x14ac:dyDescent="0.25">
      <c r="A50" s="244" t="s">
        <v>372</v>
      </c>
      <c r="B50" s="249" t="s">
        <v>373</v>
      </c>
      <c r="C50" s="261">
        <v>5.5866829999999998</v>
      </c>
      <c r="D50" s="261">
        <v>5.5966930000000001</v>
      </c>
      <c r="E50" s="261">
        <v>5.5962420000000002</v>
      </c>
      <c r="F50" s="261">
        <v>5.5959070000000004</v>
      </c>
      <c r="G50" s="261">
        <v>5.5952450000000002</v>
      </c>
      <c r="H50" s="261">
        <v>5.5951810000000002</v>
      </c>
      <c r="I50" s="261">
        <v>5.5846030000000004</v>
      </c>
      <c r="J50" s="261">
        <v>5.5873860000000004</v>
      </c>
      <c r="K50" s="261">
        <v>5.595116</v>
      </c>
      <c r="L50" s="261">
        <v>5.5861890000000001</v>
      </c>
      <c r="M50" s="261">
        <v>5.5949900000000001</v>
      </c>
      <c r="N50" s="261">
        <v>5.5858759999999998</v>
      </c>
      <c r="O50" s="261">
        <v>5.5948770000000003</v>
      </c>
      <c r="P50" s="261">
        <v>5.5939399999999999</v>
      </c>
      <c r="Q50" s="261">
        <v>5.5902770000000004</v>
      </c>
      <c r="R50" s="261">
        <v>5.591412</v>
      </c>
      <c r="S50" s="261">
        <v>5.5908720000000001</v>
      </c>
      <c r="T50" s="261">
        <v>5.5941979999999996</v>
      </c>
      <c r="U50" s="261">
        <v>5.5941429999999999</v>
      </c>
      <c r="V50" s="261">
        <v>5.5884770000000001</v>
      </c>
      <c r="W50" s="261">
        <v>5.5939329999999998</v>
      </c>
      <c r="X50" s="261">
        <v>5.5938739999999996</v>
      </c>
      <c r="Y50" s="261">
        <v>5.5937190000000001</v>
      </c>
      <c r="Z50" s="261">
        <v>5.5935790000000001</v>
      </c>
      <c r="AA50" s="261">
        <v>5.5970449999999996</v>
      </c>
      <c r="AB50" s="261">
        <v>5.5943199999999997</v>
      </c>
      <c r="AC50" s="261">
        <v>5.5934460000000001</v>
      </c>
      <c r="AD50" s="261">
        <v>5.5932919999999999</v>
      </c>
      <c r="AE50" s="261">
        <v>5.5931540000000002</v>
      </c>
      <c r="AF50" s="261">
        <v>5.5930369999999998</v>
      </c>
      <c r="AG50" s="261">
        <v>5.5929130000000002</v>
      </c>
      <c r="AH50" s="251">
        <v>3.6999999999999998E-5</v>
      </c>
    </row>
    <row r="51" spans="1:34" ht="15" customHeight="1" x14ac:dyDescent="0.25">
      <c r="A51" s="244" t="s">
        <v>374</v>
      </c>
      <c r="B51" s="249" t="s">
        <v>375</v>
      </c>
      <c r="C51" s="261">
        <v>3.588495</v>
      </c>
      <c r="D51" s="261">
        <v>3.5313599999999998</v>
      </c>
      <c r="E51" s="261">
        <v>3.5233819999999998</v>
      </c>
      <c r="F51" s="261">
        <v>3.5490140000000001</v>
      </c>
      <c r="G51" s="261">
        <v>3.5447389999999999</v>
      </c>
      <c r="H51" s="261">
        <v>3.5403289999999998</v>
      </c>
      <c r="I51" s="261">
        <v>3.5393029999999999</v>
      </c>
      <c r="J51" s="261">
        <v>3.5383939999999998</v>
      </c>
      <c r="K51" s="261">
        <v>3.5374590000000001</v>
      </c>
      <c r="L51" s="261">
        <v>3.5352160000000001</v>
      </c>
      <c r="M51" s="261">
        <v>3.5335559999999999</v>
      </c>
      <c r="N51" s="261">
        <v>3.5328460000000002</v>
      </c>
      <c r="O51" s="261">
        <v>3.5329579999999998</v>
      </c>
      <c r="P51" s="261">
        <v>3.5331009999999998</v>
      </c>
      <c r="Q51" s="261">
        <v>3.5325660000000001</v>
      </c>
      <c r="R51" s="261">
        <v>3.531256</v>
      </c>
      <c r="S51" s="261">
        <v>3.5302720000000001</v>
      </c>
      <c r="T51" s="261">
        <v>3.529652</v>
      </c>
      <c r="U51" s="261">
        <v>3.528985</v>
      </c>
      <c r="V51" s="261">
        <v>3.52799</v>
      </c>
      <c r="W51" s="261">
        <v>3.5276179999999999</v>
      </c>
      <c r="X51" s="261">
        <v>3.5283389999999999</v>
      </c>
      <c r="Y51" s="261">
        <v>3.5284070000000001</v>
      </c>
      <c r="Z51" s="261">
        <v>3.5291730000000001</v>
      </c>
      <c r="AA51" s="261">
        <v>3.5294379999999999</v>
      </c>
      <c r="AB51" s="261">
        <v>3.528521</v>
      </c>
      <c r="AC51" s="261">
        <v>3.5295519999999998</v>
      </c>
      <c r="AD51" s="261">
        <v>3.5298620000000001</v>
      </c>
      <c r="AE51" s="261">
        <v>3.5289899999999998</v>
      </c>
      <c r="AF51" s="261">
        <v>3.5276239999999999</v>
      </c>
      <c r="AG51" s="261">
        <v>3.5256240000000001</v>
      </c>
      <c r="AH51" s="251">
        <v>-5.8900000000000001E-4</v>
      </c>
    </row>
    <row r="53" spans="1:34" ht="15" customHeight="1" x14ac:dyDescent="0.25">
      <c r="B53" s="248" t="s">
        <v>376</v>
      </c>
    </row>
    <row r="54" spans="1:34" ht="15" customHeight="1" x14ac:dyDescent="0.25">
      <c r="A54" s="244" t="s">
        <v>377</v>
      </c>
      <c r="B54" s="249" t="s">
        <v>378</v>
      </c>
      <c r="C54" s="261">
        <v>1.0369999999999999</v>
      </c>
      <c r="D54" s="261">
        <v>1.0369999999999999</v>
      </c>
      <c r="E54" s="261">
        <v>1.0369999999999999</v>
      </c>
      <c r="F54" s="261">
        <v>1.0369999999999999</v>
      </c>
      <c r="G54" s="261">
        <v>1.0369999999999999</v>
      </c>
      <c r="H54" s="261">
        <v>1.0369999999999999</v>
      </c>
      <c r="I54" s="261">
        <v>1.0369999999999999</v>
      </c>
      <c r="J54" s="261">
        <v>1.0369999999999999</v>
      </c>
      <c r="K54" s="261">
        <v>1.0369999999999999</v>
      </c>
      <c r="L54" s="261">
        <v>1.0369999999999999</v>
      </c>
      <c r="M54" s="261">
        <v>1.0369999999999999</v>
      </c>
      <c r="N54" s="261">
        <v>1.0369999999999999</v>
      </c>
      <c r="O54" s="261">
        <v>1.0369999999999999</v>
      </c>
      <c r="P54" s="261">
        <v>1.0369999999999999</v>
      </c>
      <c r="Q54" s="261">
        <v>1.0369999999999999</v>
      </c>
      <c r="R54" s="261">
        <v>1.0369999999999999</v>
      </c>
      <c r="S54" s="261">
        <v>1.0369999999999999</v>
      </c>
      <c r="T54" s="261">
        <v>1.0369999999999999</v>
      </c>
      <c r="U54" s="261">
        <v>1.0369999999999999</v>
      </c>
      <c r="V54" s="261">
        <v>1.0369999999999999</v>
      </c>
      <c r="W54" s="261">
        <v>1.0369999999999999</v>
      </c>
      <c r="X54" s="261">
        <v>1.0369999999999999</v>
      </c>
      <c r="Y54" s="261">
        <v>1.0369999999999999</v>
      </c>
      <c r="Z54" s="261">
        <v>1.0369999999999999</v>
      </c>
      <c r="AA54" s="261">
        <v>1.0369999999999999</v>
      </c>
      <c r="AB54" s="261">
        <v>1.0369999999999999</v>
      </c>
      <c r="AC54" s="261">
        <v>1.0369999999999999</v>
      </c>
      <c r="AD54" s="261">
        <v>1.0369999999999999</v>
      </c>
      <c r="AE54" s="261">
        <v>1.0369999999999999</v>
      </c>
      <c r="AF54" s="261">
        <v>1.0369999999999999</v>
      </c>
      <c r="AG54" s="261">
        <v>1.0369999999999999</v>
      </c>
      <c r="AH54" s="251">
        <v>0</v>
      </c>
    </row>
    <row r="55" spans="1:34" ht="15" customHeight="1" x14ac:dyDescent="0.25">
      <c r="A55" s="244" t="s">
        <v>379</v>
      </c>
      <c r="B55" s="249" t="s">
        <v>380</v>
      </c>
      <c r="C55" s="261">
        <v>1.034</v>
      </c>
      <c r="D55" s="261">
        <v>1.034</v>
      </c>
      <c r="E55" s="261">
        <v>1.034</v>
      </c>
      <c r="F55" s="261">
        <v>1.034</v>
      </c>
      <c r="G55" s="261">
        <v>1.034</v>
      </c>
      <c r="H55" s="261">
        <v>1.034</v>
      </c>
      <c r="I55" s="261">
        <v>1.034</v>
      </c>
      <c r="J55" s="261">
        <v>1.034</v>
      </c>
      <c r="K55" s="261">
        <v>1.034</v>
      </c>
      <c r="L55" s="261">
        <v>1.034</v>
      </c>
      <c r="M55" s="261">
        <v>1.034</v>
      </c>
      <c r="N55" s="261">
        <v>1.034</v>
      </c>
      <c r="O55" s="261">
        <v>1.034</v>
      </c>
      <c r="P55" s="261">
        <v>1.034</v>
      </c>
      <c r="Q55" s="261">
        <v>1.034</v>
      </c>
      <c r="R55" s="261">
        <v>1.034</v>
      </c>
      <c r="S55" s="261">
        <v>1.034</v>
      </c>
      <c r="T55" s="261">
        <v>1.034</v>
      </c>
      <c r="U55" s="261">
        <v>1.034</v>
      </c>
      <c r="V55" s="261">
        <v>1.034</v>
      </c>
      <c r="W55" s="261">
        <v>1.034</v>
      </c>
      <c r="X55" s="261">
        <v>1.034</v>
      </c>
      <c r="Y55" s="261">
        <v>1.034</v>
      </c>
      <c r="Z55" s="261">
        <v>1.034</v>
      </c>
      <c r="AA55" s="261">
        <v>1.034</v>
      </c>
      <c r="AB55" s="261">
        <v>1.034</v>
      </c>
      <c r="AC55" s="261">
        <v>1.034</v>
      </c>
      <c r="AD55" s="261">
        <v>1.034</v>
      </c>
      <c r="AE55" s="261">
        <v>1.034</v>
      </c>
      <c r="AF55" s="261">
        <v>1.034</v>
      </c>
      <c r="AG55" s="261">
        <v>1.034</v>
      </c>
      <c r="AH55" s="251">
        <v>0</v>
      </c>
    </row>
    <row r="56" spans="1:34" ht="15" customHeight="1" x14ac:dyDescent="0.25">
      <c r="A56" s="244" t="s">
        <v>381</v>
      </c>
      <c r="B56" s="249" t="s">
        <v>382</v>
      </c>
      <c r="C56" s="261">
        <v>1.0389999999999999</v>
      </c>
      <c r="D56" s="261">
        <v>1.0389999999999999</v>
      </c>
      <c r="E56" s="261">
        <v>1.0389999999999999</v>
      </c>
      <c r="F56" s="261">
        <v>1.0389999999999999</v>
      </c>
      <c r="G56" s="261">
        <v>1.0389999999999999</v>
      </c>
      <c r="H56" s="261">
        <v>1.0389999999999999</v>
      </c>
      <c r="I56" s="261">
        <v>1.0389999999999999</v>
      </c>
      <c r="J56" s="261">
        <v>1.0389999999999999</v>
      </c>
      <c r="K56" s="261">
        <v>1.0389999999999999</v>
      </c>
      <c r="L56" s="261">
        <v>1.0389999999999999</v>
      </c>
      <c r="M56" s="261">
        <v>1.0389999999999999</v>
      </c>
      <c r="N56" s="261">
        <v>1.0389999999999999</v>
      </c>
      <c r="O56" s="261">
        <v>1.0389999999999999</v>
      </c>
      <c r="P56" s="261">
        <v>1.0389999999999999</v>
      </c>
      <c r="Q56" s="261">
        <v>1.0389999999999999</v>
      </c>
      <c r="R56" s="261">
        <v>1.0389999999999999</v>
      </c>
      <c r="S56" s="261">
        <v>1.0389999999999999</v>
      </c>
      <c r="T56" s="261">
        <v>1.0389999999999999</v>
      </c>
      <c r="U56" s="261">
        <v>1.0389999999999999</v>
      </c>
      <c r="V56" s="261">
        <v>1.0389999999999999</v>
      </c>
      <c r="W56" s="261">
        <v>1.0389999999999999</v>
      </c>
      <c r="X56" s="261">
        <v>1.0389999999999999</v>
      </c>
      <c r="Y56" s="261">
        <v>1.0389999999999999</v>
      </c>
      <c r="Z56" s="261">
        <v>1.0389999999999999</v>
      </c>
      <c r="AA56" s="261">
        <v>1.0389999999999999</v>
      </c>
      <c r="AB56" s="261">
        <v>1.0389999999999999</v>
      </c>
      <c r="AC56" s="261">
        <v>1.0389999999999999</v>
      </c>
      <c r="AD56" s="261">
        <v>1.0389999999999999</v>
      </c>
      <c r="AE56" s="261">
        <v>1.0389999999999999</v>
      </c>
      <c r="AF56" s="261">
        <v>1.0389999999999999</v>
      </c>
      <c r="AG56" s="261">
        <v>1.0389999999999999</v>
      </c>
      <c r="AH56" s="251">
        <v>0</v>
      </c>
    </row>
    <row r="57" spans="1:34" ht="15" customHeight="1" x14ac:dyDescent="0.25">
      <c r="A57" s="244" t="s">
        <v>383</v>
      </c>
      <c r="B57" s="249" t="s">
        <v>384</v>
      </c>
      <c r="C57" s="261">
        <v>1.0369999999999999</v>
      </c>
      <c r="D57" s="261">
        <v>1.0369999999999999</v>
      </c>
      <c r="E57" s="261">
        <v>1.0369999999999999</v>
      </c>
      <c r="F57" s="261">
        <v>1.0369999999999999</v>
      </c>
      <c r="G57" s="261">
        <v>1.0369999999999999</v>
      </c>
      <c r="H57" s="261">
        <v>1.0369999999999999</v>
      </c>
      <c r="I57" s="261">
        <v>1.0369999999999999</v>
      </c>
      <c r="J57" s="261">
        <v>1.0369999999999999</v>
      </c>
      <c r="K57" s="261">
        <v>1.0369999999999999</v>
      </c>
      <c r="L57" s="261">
        <v>1.0369999999999999</v>
      </c>
      <c r="M57" s="261">
        <v>1.0369999999999999</v>
      </c>
      <c r="N57" s="261">
        <v>1.0369999999999999</v>
      </c>
      <c r="O57" s="261">
        <v>1.0369999999999999</v>
      </c>
      <c r="P57" s="261">
        <v>1.0369999999999999</v>
      </c>
      <c r="Q57" s="261">
        <v>1.0369999999999999</v>
      </c>
      <c r="R57" s="261">
        <v>1.0369999999999999</v>
      </c>
      <c r="S57" s="261">
        <v>1.0369999999999999</v>
      </c>
      <c r="T57" s="261">
        <v>1.0369999999999999</v>
      </c>
      <c r="U57" s="261">
        <v>1.0369999999999999</v>
      </c>
      <c r="V57" s="261">
        <v>1.0369999999999999</v>
      </c>
      <c r="W57" s="261">
        <v>1.0369999999999999</v>
      </c>
      <c r="X57" s="261">
        <v>1.0369999999999999</v>
      </c>
      <c r="Y57" s="261">
        <v>1.0369999999999999</v>
      </c>
      <c r="Z57" s="261">
        <v>1.0369999999999999</v>
      </c>
      <c r="AA57" s="261">
        <v>1.0369999999999999</v>
      </c>
      <c r="AB57" s="261">
        <v>1.0369999999999999</v>
      </c>
      <c r="AC57" s="261">
        <v>1.0369999999999999</v>
      </c>
      <c r="AD57" s="261">
        <v>1.0369999999999999</v>
      </c>
      <c r="AE57" s="261">
        <v>1.0369999999999999</v>
      </c>
      <c r="AF57" s="261">
        <v>1.0369999999999999</v>
      </c>
      <c r="AG57" s="261">
        <v>1.0369999999999999</v>
      </c>
      <c r="AH57" s="251">
        <v>0</v>
      </c>
    </row>
    <row r="58" spans="1:34" ht="15" customHeight="1" x14ac:dyDescent="0.25">
      <c r="A58" s="244" t="s">
        <v>385</v>
      </c>
      <c r="B58" s="249" t="s">
        <v>386</v>
      </c>
      <c r="C58" s="261">
        <v>1.0249999999999999</v>
      </c>
      <c r="D58" s="261">
        <v>1.0249999999999999</v>
      </c>
      <c r="E58" s="261">
        <v>1.0249999999999999</v>
      </c>
      <c r="F58" s="261">
        <v>1.0249999999999999</v>
      </c>
      <c r="G58" s="261">
        <v>1.0249999999999999</v>
      </c>
      <c r="H58" s="261">
        <v>1.0249999999999999</v>
      </c>
      <c r="I58" s="261">
        <v>1.0249999999999999</v>
      </c>
      <c r="J58" s="261">
        <v>1.0249999999999999</v>
      </c>
      <c r="K58" s="261">
        <v>1.0249999999999999</v>
      </c>
      <c r="L58" s="261">
        <v>1.0249999999999999</v>
      </c>
      <c r="M58" s="261">
        <v>1.0249999999999999</v>
      </c>
      <c r="N58" s="261">
        <v>1.0249999999999999</v>
      </c>
      <c r="O58" s="261">
        <v>1.0249999999999999</v>
      </c>
      <c r="P58" s="261">
        <v>1.0249999999999999</v>
      </c>
      <c r="Q58" s="261">
        <v>1.0249999999999999</v>
      </c>
      <c r="R58" s="261">
        <v>1.0249999999999999</v>
      </c>
      <c r="S58" s="261">
        <v>1.0249999999999999</v>
      </c>
      <c r="T58" s="261">
        <v>1.0249999999999999</v>
      </c>
      <c r="U58" s="261">
        <v>1.0249999999999999</v>
      </c>
      <c r="V58" s="261">
        <v>1.0249999999999999</v>
      </c>
      <c r="W58" s="261">
        <v>1.0249999999999999</v>
      </c>
      <c r="X58" s="261">
        <v>1.0249999999999999</v>
      </c>
      <c r="Y58" s="261">
        <v>1.0249999999999999</v>
      </c>
      <c r="Z58" s="261">
        <v>1.0249999999999999</v>
      </c>
      <c r="AA58" s="261">
        <v>1.0249999999999999</v>
      </c>
      <c r="AB58" s="261">
        <v>1.0249999999999999</v>
      </c>
      <c r="AC58" s="261">
        <v>1.0249999999999999</v>
      </c>
      <c r="AD58" s="261">
        <v>1.0249999999999999</v>
      </c>
      <c r="AE58" s="261">
        <v>1.0249999999999999</v>
      </c>
      <c r="AF58" s="261">
        <v>1.0249999999999999</v>
      </c>
      <c r="AG58" s="261">
        <v>1.0249999999999999</v>
      </c>
      <c r="AH58" s="251">
        <v>0</v>
      </c>
    </row>
    <row r="59" spans="1:34" ht="15" customHeight="1" x14ac:dyDescent="0.25">
      <c r="A59" s="244" t="s">
        <v>387</v>
      </c>
      <c r="B59" s="249" t="s">
        <v>388</v>
      </c>
      <c r="C59" s="261">
        <v>1.0089999999999999</v>
      </c>
      <c r="D59" s="261">
        <v>1.0089999999999999</v>
      </c>
      <c r="E59" s="261">
        <v>1.0089999999999999</v>
      </c>
      <c r="F59" s="261">
        <v>1.0089999999999999</v>
      </c>
      <c r="G59" s="261">
        <v>1.0089999999999999</v>
      </c>
      <c r="H59" s="261">
        <v>1.0089999999999999</v>
      </c>
      <c r="I59" s="261">
        <v>1.0089999999999999</v>
      </c>
      <c r="J59" s="261">
        <v>1.0089999999999999</v>
      </c>
      <c r="K59" s="261">
        <v>1.0089999999999999</v>
      </c>
      <c r="L59" s="261">
        <v>1.0089999999999999</v>
      </c>
      <c r="M59" s="261">
        <v>1.0089999999999999</v>
      </c>
      <c r="N59" s="261">
        <v>1.0089999999999999</v>
      </c>
      <c r="O59" s="261">
        <v>1.0089999999999999</v>
      </c>
      <c r="P59" s="261">
        <v>1.0089999999999999</v>
      </c>
      <c r="Q59" s="261">
        <v>1.0089999999999999</v>
      </c>
      <c r="R59" s="261">
        <v>1.0089999999999999</v>
      </c>
      <c r="S59" s="261">
        <v>1.0089999999999999</v>
      </c>
      <c r="T59" s="261">
        <v>1.0089999999999999</v>
      </c>
      <c r="U59" s="261">
        <v>1.0089999999999999</v>
      </c>
      <c r="V59" s="261">
        <v>1.0089999999999999</v>
      </c>
      <c r="W59" s="261">
        <v>1.0089999999999999</v>
      </c>
      <c r="X59" s="261">
        <v>1.0089999999999999</v>
      </c>
      <c r="Y59" s="261">
        <v>1.0089999999999999</v>
      </c>
      <c r="Z59" s="261">
        <v>1.0089999999999999</v>
      </c>
      <c r="AA59" s="261">
        <v>1.0089999999999999</v>
      </c>
      <c r="AB59" s="261">
        <v>1.0089999999999999</v>
      </c>
      <c r="AC59" s="261">
        <v>1.0089999999999999</v>
      </c>
      <c r="AD59" s="261">
        <v>1.0089999999999999</v>
      </c>
      <c r="AE59" s="261">
        <v>1.0089999999999999</v>
      </c>
      <c r="AF59" s="261">
        <v>1.0089999999999999</v>
      </c>
      <c r="AG59" s="261">
        <v>1.0089999999999999</v>
      </c>
      <c r="AH59" s="251">
        <v>0</v>
      </c>
    </row>
    <row r="60" spans="1:34" ht="15" customHeight="1" x14ac:dyDescent="0.25">
      <c r="A60" s="244" t="s">
        <v>389</v>
      </c>
      <c r="B60" s="249" t="s">
        <v>390</v>
      </c>
      <c r="C60" s="261">
        <v>0.96</v>
      </c>
      <c r="D60" s="261">
        <v>0.96</v>
      </c>
      <c r="E60" s="261">
        <v>0.96</v>
      </c>
      <c r="F60" s="261">
        <v>0.96</v>
      </c>
      <c r="G60" s="261">
        <v>0.96</v>
      </c>
      <c r="H60" s="261">
        <v>0.96</v>
      </c>
      <c r="I60" s="261">
        <v>0.96</v>
      </c>
      <c r="J60" s="261">
        <v>0.96</v>
      </c>
      <c r="K60" s="261">
        <v>0.96</v>
      </c>
      <c r="L60" s="261">
        <v>0.96</v>
      </c>
      <c r="M60" s="261">
        <v>0.96</v>
      </c>
      <c r="N60" s="261">
        <v>0.96</v>
      </c>
      <c r="O60" s="261">
        <v>0.96</v>
      </c>
      <c r="P60" s="261">
        <v>0.96</v>
      </c>
      <c r="Q60" s="261">
        <v>0.96</v>
      </c>
      <c r="R60" s="261">
        <v>0.96</v>
      </c>
      <c r="S60" s="261">
        <v>0.96</v>
      </c>
      <c r="T60" s="261">
        <v>0.96</v>
      </c>
      <c r="U60" s="261">
        <v>0.96</v>
      </c>
      <c r="V60" s="261">
        <v>0.96</v>
      </c>
      <c r="W60" s="261">
        <v>0.96</v>
      </c>
      <c r="X60" s="261">
        <v>0.96</v>
      </c>
      <c r="Y60" s="261">
        <v>0.96</v>
      </c>
      <c r="Z60" s="261">
        <v>0.96</v>
      </c>
      <c r="AA60" s="261">
        <v>0.96</v>
      </c>
      <c r="AB60" s="261">
        <v>0.96</v>
      </c>
      <c r="AC60" s="261">
        <v>0.96</v>
      </c>
      <c r="AD60" s="261">
        <v>0.96</v>
      </c>
      <c r="AE60" s="261">
        <v>0.96</v>
      </c>
      <c r="AF60" s="261">
        <v>0.96</v>
      </c>
      <c r="AG60" s="261">
        <v>0.96</v>
      </c>
      <c r="AH60" s="251">
        <v>0</v>
      </c>
    </row>
    <row r="62" spans="1:34" x14ac:dyDescent="0.25">
      <c r="B62" s="248" t="s">
        <v>391</v>
      </c>
    </row>
    <row r="63" spans="1:34" ht="15" customHeight="1" x14ac:dyDescent="0.25">
      <c r="A63" s="244" t="s">
        <v>392</v>
      </c>
      <c r="B63" s="249" t="s">
        <v>384</v>
      </c>
      <c r="C63" s="250">
        <v>20.313611999999999</v>
      </c>
      <c r="D63" s="250">
        <v>20.251498999999999</v>
      </c>
      <c r="E63" s="250">
        <v>20.463695999999999</v>
      </c>
      <c r="F63" s="250">
        <v>20.630897999999998</v>
      </c>
      <c r="G63" s="250">
        <v>20.585319999999999</v>
      </c>
      <c r="H63" s="250">
        <v>20.620370999999999</v>
      </c>
      <c r="I63" s="250">
        <v>20.558367000000001</v>
      </c>
      <c r="J63" s="250">
        <v>20.551445000000001</v>
      </c>
      <c r="K63" s="250">
        <v>20.452055000000001</v>
      </c>
      <c r="L63" s="250">
        <v>20.355701</v>
      </c>
      <c r="M63" s="250">
        <v>20.289701000000001</v>
      </c>
      <c r="N63" s="250">
        <v>20.316071999999998</v>
      </c>
      <c r="O63" s="250">
        <v>20.341093000000001</v>
      </c>
      <c r="P63" s="250">
        <v>20.369786999999999</v>
      </c>
      <c r="Q63" s="250">
        <v>20.349620999999999</v>
      </c>
      <c r="R63" s="250">
        <v>20.382479</v>
      </c>
      <c r="S63" s="250">
        <v>20.405159000000001</v>
      </c>
      <c r="T63" s="250">
        <v>20.455117999999999</v>
      </c>
      <c r="U63" s="250">
        <v>20.574310000000001</v>
      </c>
      <c r="V63" s="250">
        <v>20.584980000000002</v>
      </c>
      <c r="W63" s="250">
        <v>20.617809000000001</v>
      </c>
      <c r="X63" s="250">
        <v>20.606735</v>
      </c>
      <c r="Y63" s="250">
        <v>20.642296000000002</v>
      </c>
      <c r="Z63" s="250">
        <v>20.684587000000001</v>
      </c>
      <c r="AA63" s="250">
        <v>20.690783</v>
      </c>
      <c r="AB63" s="250">
        <v>20.781717</v>
      </c>
      <c r="AC63" s="250">
        <v>20.824452999999998</v>
      </c>
      <c r="AD63" s="250">
        <v>20.813873000000001</v>
      </c>
      <c r="AE63" s="250">
        <v>20.786306</v>
      </c>
      <c r="AF63" s="250">
        <v>20.831282000000002</v>
      </c>
      <c r="AG63" s="250">
        <v>20.832466</v>
      </c>
      <c r="AH63" s="251">
        <v>8.4099999999999995E-4</v>
      </c>
    </row>
    <row r="64" spans="1:34" ht="15" customHeight="1" x14ac:dyDescent="0.25">
      <c r="A64" s="244" t="s">
        <v>393</v>
      </c>
      <c r="B64" s="249" t="s">
        <v>394</v>
      </c>
      <c r="C64" s="250">
        <v>25.162447</v>
      </c>
      <c r="D64" s="250">
        <v>25.061907000000001</v>
      </c>
      <c r="E64" s="250">
        <v>24.844830999999999</v>
      </c>
      <c r="F64" s="250">
        <v>25.003353000000001</v>
      </c>
      <c r="G64" s="250">
        <v>25.014917000000001</v>
      </c>
      <c r="H64" s="250">
        <v>25.161196</v>
      </c>
      <c r="I64" s="250">
        <v>25.144635999999998</v>
      </c>
      <c r="J64" s="250">
        <v>25.182469999999999</v>
      </c>
      <c r="K64" s="250">
        <v>25.190441</v>
      </c>
      <c r="L64" s="250">
        <v>25.210474000000001</v>
      </c>
      <c r="M64" s="250">
        <v>25.271478999999999</v>
      </c>
      <c r="N64" s="250">
        <v>25.263570999999999</v>
      </c>
      <c r="O64" s="250">
        <v>25.235904999999999</v>
      </c>
      <c r="P64" s="250">
        <v>25.426608999999999</v>
      </c>
      <c r="Q64" s="250">
        <v>25.42605</v>
      </c>
      <c r="R64" s="250">
        <v>25.406255999999999</v>
      </c>
      <c r="S64" s="250">
        <v>25.351739999999999</v>
      </c>
      <c r="T64" s="250">
        <v>25.317278000000002</v>
      </c>
      <c r="U64" s="250">
        <v>25.262371000000002</v>
      </c>
      <c r="V64" s="250">
        <v>25.204082</v>
      </c>
      <c r="W64" s="250">
        <v>25.170407999999998</v>
      </c>
      <c r="X64" s="250">
        <v>25.136365999999999</v>
      </c>
      <c r="Y64" s="250">
        <v>25.124195</v>
      </c>
      <c r="Z64" s="250">
        <v>25.101769999999998</v>
      </c>
      <c r="AA64" s="250">
        <v>25.082879999999999</v>
      </c>
      <c r="AB64" s="250">
        <v>25.036390000000001</v>
      </c>
      <c r="AC64" s="250">
        <v>25.004836999999998</v>
      </c>
      <c r="AD64" s="250">
        <v>24.996421999999999</v>
      </c>
      <c r="AE64" s="250">
        <v>24.994413000000002</v>
      </c>
      <c r="AF64" s="250">
        <v>25.032789000000001</v>
      </c>
      <c r="AG64" s="250">
        <v>25.018826000000001</v>
      </c>
      <c r="AH64" s="251">
        <v>-1.9100000000000001E-4</v>
      </c>
    </row>
    <row r="65" spans="1:34" ht="15" customHeight="1" x14ac:dyDescent="0.25">
      <c r="A65" s="244" t="s">
        <v>395</v>
      </c>
      <c r="B65" s="249" t="s">
        <v>396</v>
      </c>
      <c r="C65" s="250">
        <v>17.310601999999999</v>
      </c>
      <c r="D65" s="250">
        <v>17.309646999999998</v>
      </c>
      <c r="E65" s="250">
        <v>17.211003999999999</v>
      </c>
      <c r="F65" s="250">
        <v>17.263587999999999</v>
      </c>
      <c r="G65" s="250">
        <v>17.337935999999999</v>
      </c>
      <c r="H65" s="250">
        <v>17.308015999999999</v>
      </c>
      <c r="I65" s="250">
        <v>17.259657000000001</v>
      </c>
      <c r="J65" s="250">
        <v>17.224226000000002</v>
      </c>
      <c r="K65" s="250">
        <v>17.166725</v>
      </c>
      <c r="L65" s="250">
        <v>17.176583999999998</v>
      </c>
      <c r="M65" s="250">
        <v>17.131996000000001</v>
      </c>
      <c r="N65" s="250">
        <v>17.134941000000001</v>
      </c>
      <c r="O65" s="250">
        <v>17.114252</v>
      </c>
      <c r="P65" s="250">
        <v>17.091989999999999</v>
      </c>
      <c r="Q65" s="250">
        <v>17.090869999999999</v>
      </c>
      <c r="R65" s="250">
        <v>17.088018000000002</v>
      </c>
      <c r="S65" s="250">
        <v>17.077797</v>
      </c>
      <c r="T65" s="250">
        <v>17.051991000000001</v>
      </c>
      <c r="U65" s="250">
        <v>17.025953000000001</v>
      </c>
      <c r="V65" s="250">
        <v>17.013719999999999</v>
      </c>
      <c r="W65" s="250">
        <v>16.977298999999999</v>
      </c>
      <c r="X65" s="250">
        <v>16.978853000000001</v>
      </c>
      <c r="Y65" s="250">
        <v>17.006622</v>
      </c>
      <c r="Z65" s="250">
        <v>17.016672</v>
      </c>
      <c r="AA65" s="250">
        <v>17.028193000000002</v>
      </c>
      <c r="AB65" s="250">
        <v>17.032865999999999</v>
      </c>
      <c r="AC65" s="250">
        <v>17.039536999999999</v>
      </c>
      <c r="AD65" s="250">
        <v>17.015118000000001</v>
      </c>
      <c r="AE65" s="250">
        <v>16.990679</v>
      </c>
      <c r="AF65" s="250">
        <v>16.993908000000001</v>
      </c>
      <c r="AG65" s="250">
        <v>16.988350000000001</v>
      </c>
      <c r="AH65" s="251">
        <v>-6.2600000000000004E-4</v>
      </c>
    </row>
    <row r="66" spans="1:34" ht="15" customHeight="1" x14ac:dyDescent="0.25">
      <c r="A66" s="244" t="s">
        <v>397</v>
      </c>
      <c r="B66" s="249" t="s">
        <v>378</v>
      </c>
      <c r="C66" s="250">
        <v>19.465235</v>
      </c>
      <c r="D66" s="250">
        <v>19.477029999999999</v>
      </c>
      <c r="E66" s="250">
        <v>19.633654</v>
      </c>
      <c r="F66" s="250">
        <v>19.748118999999999</v>
      </c>
      <c r="G66" s="250">
        <v>19.604624000000001</v>
      </c>
      <c r="H66" s="250">
        <v>19.514042</v>
      </c>
      <c r="I66" s="250">
        <v>19.460508000000001</v>
      </c>
      <c r="J66" s="250">
        <v>19.416695000000001</v>
      </c>
      <c r="K66" s="250">
        <v>19.301138000000002</v>
      </c>
      <c r="L66" s="250">
        <v>19.199217000000001</v>
      </c>
      <c r="M66" s="250">
        <v>19.119923</v>
      </c>
      <c r="N66" s="250">
        <v>19.131233000000002</v>
      </c>
      <c r="O66" s="250">
        <v>19.133019999999998</v>
      </c>
      <c r="P66" s="250">
        <v>19.181491999999999</v>
      </c>
      <c r="Q66" s="250">
        <v>19.162057999999998</v>
      </c>
      <c r="R66" s="250">
        <v>19.166834000000001</v>
      </c>
      <c r="S66" s="250">
        <v>19.206078999999999</v>
      </c>
      <c r="T66" s="250">
        <v>19.242795999999998</v>
      </c>
      <c r="U66" s="250">
        <v>19.352157999999999</v>
      </c>
      <c r="V66" s="250">
        <v>19.394048999999999</v>
      </c>
      <c r="W66" s="250">
        <v>19.422734999999999</v>
      </c>
      <c r="X66" s="250">
        <v>19.419495000000001</v>
      </c>
      <c r="Y66" s="250">
        <v>19.465461999999999</v>
      </c>
      <c r="Z66" s="250">
        <v>19.508917</v>
      </c>
      <c r="AA66" s="250">
        <v>19.511177</v>
      </c>
      <c r="AB66" s="250">
        <v>19.602798</v>
      </c>
      <c r="AC66" s="250">
        <v>19.653092999999998</v>
      </c>
      <c r="AD66" s="250">
        <v>19.640366</v>
      </c>
      <c r="AE66" s="250">
        <v>19.617270000000001</v>
      </c>
      <c r="AF66" s="250">
        <v>19.648813000000001</v>
      </c>
      <c r="AG66" s="250">
        <v>19.641286999999998</v>
      </c>
      <c r="AH66" s="251">
        <v>2.9999999999999997E-4</v>
      </c>
    </row>
    <row r="67" spans="1:34" ht="15" customHeight="1" x14ac:dyDescent="0.25">
      <c r="A67" s="244" t="s">
        <v>398</v>
      </c>
      <c r="B67" s="249" t="s">
        <v>399</v>
      </c>
      <c r="C67" s="250">
        <v>19.07375</v>
      </c>
      <c r="D67" s="250">
        <v>19.023112999999999</v>
      </c>
      <c r="E67" s="250">
        <v>19.023102000000002</v>
      </c>
      <c r="F67" s="250">
        <v>19.320454000000002</v>
      </c>
      <c r="G67" s="250">
        <v>19.262177999999999</v>
      </c>
      <c r="H67" s="250">
        <v>19.226744</v>
      </c>
      <c r="I67" s="250">
        <v>19.203001</v>
      </c>
      <c r="J67" s="250">
        <v>19.198051</v>
      </c>
      <c r="K67" s="250">
        <v>19.173183000000002</v>
      </c>
      <c r="L67" s="250">
        <v>19.142059</v>
      </c>
      <c r="M67" s="250">
        <v>19.111967</v>
      </c>
      <c r="N67" s="250">
        <v>19.063096999999999</v>
      </c>
      <c r="O67" s="250">
        <v>19.027266999999998</v>
      </c>
      <c r="P67" s="250">
        <v>18.988686000000001</v>
      </c>
      <c r="Q67" s="250">
        <v>18.945419000000001</v>
      </c>
      <c r="R67" s="250">
        <v>18.899260999999999</v>
      </c>
      <c r="S67" s="250">
        <v>18.854064999999999</v>
      </c>
      <c r="T67" s="250">
        <v>18.823059000000001</v>
      </c>
      <c r="U67" s="250">
        <v>18.801371</v>
      </c>
      <c r="V67" s="250">
        <v>18.776769999999999</v>
      </c>
      <c r="W67" s="250">
        <v>18.747007</v>
      </c>
      <c r="X67" s="250">
        <v>18.720158000000001</v>
      </c>
      <c r="Y67" s="250">
        <v>18.696238999999998</v>
      </c>
      <c r="Z67" s="250">
        <v>18.664991000000001</v>
      </c>
      <c r="AA67" s="250">
        <v>18.637045000000001</v>
      </c>
      <c r="AB67" s="250">
        <v>18.618738</v>
      </c>
      <c r="AC67" s="250">
        <v>18.595921000000001</v>
      </c>
      <c r="AD67" s="250">
        <v>18.562662</v>
      </c>
      <c r="AE67" s="250">
        <v>18.520022999999998</v>
      </c>
      <c r="AF67" s="250">
        <v>18.478739000000001</v>
      </c>
      <c r="AG67" s="250">
        <v>18.440038999999999</v>
      </c>
      <c r="AH67" s="251">
        <v>-1.126E-3</v>
      </c>
    </row>
    <row r="68" spans="1:34" ht="15" customHeight="1" x14ac:dyDescent="0.25">
      <c r="A68" s="244" t="s">
        <v>400</v>
      </c>
      <c r="B68" s="249" t="s">
        <v>401</v>
      </c>
      <c r="C68" s="250">
        <v>19.047443000000001</v>
      </c>
      <c r="D68" s="250">
        <v>19.293189999999999</v>
      </c>
      <c r="E68" s="250">
        <v>19.406573999999999</v>
      </c>
      <c r="F68" s="250">
        <v>19.401603999999999</v>
      </c>
      <c r="G68" s="250">
        <v>19.396521</v>
      </c>
      <c r="H68" s="250">
        <v>19.387011000000001</v>
      </c>
      <c r="I68" s="250">
        <v>19.386451999999998</v>
      </c>
      <c r="J68" s="250">
        <v>19.379221000000001</v>
      </c>
      <c r="K68" s="250">
        <v>19.369596000000001</v>
      </c>
      <c r="L68" s="250">
        <v>19.360327000000002</v>
      </c>
      <c r="M68" s="250">
        <v>19.351662000000001</v>
      </c>
      <c r="N68" s="250">
        <v>19.343699999999998</v>
      </c>
      <c r="O68" s="250">
        <v>19.335771999999999</v>
      </c>
      <c r="P68" s="250">
        <v>19.328517999999999</v>
      </c>
      <c r="Q68" s="250">
        <v>19.320198000000001</v>
      </c>
      <c r="R68" s="250">
        <v>19.320457000000001</v>
      </c>
      <c r="S68" s="250">
        <v>19.303930000000001</v>
      </c>
      <c r="T68" s="250">
        <v>19.276167000000001</v>
      </c>
      <c r="U68" s="250">
        <v>19.278487999999999</v>
      </c>
      <c r="V68" s="250">
        <v>19.280404999999998</v>
      </c>
      <c r="W68" s="250">
        <v>19.310587000000002</v>
      </c>
      <c r="X68" s="250">
        <v>19.309146999999999</v>
      </c>
      <c r="Y68" s="250">
        <v>19.301651</v>
      </c>
      <c r="Z68" s="250">
        <v>19.294476</v>
      </c>
      <c r="AA68" s="250">
        <v>19.266328999999999</v>
      </c>
      <c r="AB68" s="250">
        <v>19.271349000000001</v>
      </c>
      <c r="AC68" s="250">
        <v>19.274885000000001</v>
      </c>
      <c r="AD68" s="250">
        <v>19.282909</v>
      </c>
      <c r="AE68" s="250">
        <v>19.308188999999999</v>
      </c>
      <c r="AF68" s="250">
        <v>19.315180000000002</v>
      </c>
      <c r="AG68" s="250">
        <v>19.319613</v>
      </c>
      <c r="AH68" s="251">
        <v>4.73E-4</v>
      </c>
    </row>
    <row r="69" spans="1:34" ht="15" customHeight="1" x14ac:dyDescent="0.25">
      <c r="A69" s="244" t="s">
        <v>402</v>
      </c>
      <c r="B69" s="249" t="s">
        <v>403</v>
      </c>
      <c r="C69" s="250">
        <v>28.461829999999999</v>
      </c>
      <c r="D69" s="250">
        <v>28.444407000000002</v>
      </c>
      <c r="E69" s="250">
        <v>28.425611</v>
      </c>
      <c r="F69" s="250">
        <v>28.430610999999999</v>
      </c>
      <c r="G69" s="250">
        <v>28.426397000000001</v>
      </c>
      <c r="H69" s="250">
        <v>28.410816000000001</v>
      </c>
      <c r="I69" s="250">
        <v>28.410643</v>
      </c>
      <c r="J69" s="250">
        <v>28.404917000000001</v>
      </c>
      <c r="K69" s="250">
        <v>28.393972000000002</v>
      </c>
      <c r="L69" s="250">
        <v>28.382809000000002</v>
      </c>
      <c r="M69" s="250">
        <v>28.384378000000002</v>
      </c>
      <c r="N69" s="250">
        <v>28.385469000000001</v>
      </c>
      <c r="O69" s="250">
        <v>28.383551000000001</v>
      </c>
      <c r="P69" s="250">
        <v>28.379474999999999</v>
      </c>
      <c r="Q69" s="250">
        <v>28.381682999999999</v>
      </c>
      <c r="R69" s="250">
        <v>28.384056000000001</v>
      </c>
      <c r="S69" s="250">
        <v>28.383585</v>
      </c>
      <c r="T69" s="250">
        <v>28.384052000000001</v>
      </c>
      <c r="U69" s="250">
        <v>28.388290000000001</v>
      </c>
      <c r="V69" s="250">
        <v>28.391366999999999</v>
      </c>
      <c r="W69" s="250">
        <v>28.388497999999998</v>
      </c>
      <c r="X69" s="250">
        <v>28.391012</v>
      </c>
      <c r="Y69" s="250">
        <v>28.398878</v>
      </c>
      <c r="Z69" s="250">
        <v>28.404837000000001</v>
      </c>
      <c r="AA69" s="250">
        <v>28.404747</v>
      </c>
      <c r="AB69" s="250">
        <v>28.404837000000001</v>
      </c>
      <c r="AC69" s="250">
        <v>28.405666</v>
      </c>
      <c r="AD69" s="250">
        <v>28.405745</v>
      </c>
      <c r="AE69" s="250">
        <v>28.408456999999999</v>
      </c>
      <c r="AF69" s="250">
        <v>28.408840000000001</v>
      </c>
      <c r="AG69" s="250">
        <v>28.414180999999999</v>
      </c>
      <c r="AH69" s="251">
        <v>-5.5999999999999999E-5</v>
      </c>
    </row>
    <row r="70" spans="1:34" x14ac:dyDescent="0.25">
      <c r="A70" s="244" t="s">
        <v>404</v>
      </c>
      <c r="B70" s="249" t="s">
        <v>405</v>
      </c>
      <c r="C70" s="250">
        <v>18.965170000000001</v>
      </c>
      <c r="D70" s="250">
        <v>19.123833000000001</v>
      </c>
      <c r="E70" s="250">
        <v>19.296119999999998</v>
      </c>
      <c r="F70" s="250">
        <v>19.282087000000001</v>
      </c>
      <c r="G70" s="250">
        <v>19.073906000000001</v>
      </c>
      <c r="H70" s="250">
        <v>18.931747000000001</v>
      </c>
      <c r="I70" s="250">
        <v>18.887799999999999</v>
      </c>
      <c r="J70" s="250">
        <v>18.832236999999999</v>
      </c>
      <c r="K70" s="250">
        <v>18.730505000000001</v>
      </c>
      <c r="L70" s="250">
        <v>18.639585</v>
      </c>
      <c r="M70" s="250">
        <v>18.542287999999999</v>
      </c>
      <c r="N70" s="250">
        <v>18.545712999999999</v>
      </c>
      <c r="O70" s="250">
        <v>18.545573999999998</v>
      </c>
      <c r="P70" s="250">
        <v>18.609898000000001</v>
      </c>
      <c r="Q70" s="250">
        <v>18.586058000000001</v>
      </c>
      <c r="R70" s="250">
        <v>18.576267000000001</v>
      </c>
      <c r="S70" s="250">
        <v>18.626121999999999</v>
      </c>
      <c r="T70" s="250">
        <v>18.661646000000001</v>
      </c>
      <c r="U70" s="250">
        <v>18.765039000000002</v>
      </c>
      <c r="V70" s="250">
        <v>18.805761</v>
      </c>
      <c r="W70" s="250">
        <v>18.843643</v>
      </c>
      <c r="X70" s="250">
        <v>18.834778</v>
      </c>
      <c r="Y70" s="250">
        <v>18.874973000000001</v>
      </c>
      <c r="Z70" s="250">
        <v>18.909355000000001</v>
      </c>
      <c r="AA70" s="250">
        <v>18.914787</v>
      </c>
      <c r="AB70" s="250">
        <v>19.009039000000001</v>
      </c>
      <c r="AC70" s="250">
        <v>19.066224999999999</v>
      </c>
      <c r="AD70" s="250">
        <v>19.052852999999999</v>
      </c>
      <c r="AE70" s="250">
        <v>19.023752000000002</v>
      </c>
      <c r="AF70" s="250">
        <v>19.064440000000001</v>
      </c>
      <c r="AG70" s="250">
        <v>19.044858999999999</v>
      </c>
      <c r="AH70" s="251">
        <v>1.3999999999999999E-4</v>
      </c>
    </row>
    <row r="71" spans="1:34" ht="15" customHeight="1" x14ac:dyDescent="0.25">
      <c r="A71" s="244" t="s">
        <v>406</v>
      </c>
      <c r="B71" s="249" t="s">
        <v>386</v>
      </c>
      <c r="C71" s="250">
        <v>21.803574000000001</v>
      </c>
      <c r="D71" s="250">
        <v>23.877344000000001</v>
      </c>
      <c r="E71" s="250">
        <v>24.519646000000002</v>
      </c>
      <c r="F71" s="250">
        <v>24.553909000000001</v>
      </c>
      <c r="G71" s="250">
        <v>24.555077000000001</v>
      </c>
      <c r="H71" s="250">
        <v>24.556545</v>
      </c>
      <c r="I71" s="250">
        <v>24.558163</v>
      </c>
      <c r="J71" s="250">
        <v>24.560095</v>
      </c>
      <c r="K71" s="250">
        <v>24.562294000000001</v>
      </c>
      <c r="L71" s="250">
        <v>24.564135</v>
      </c>
      <c r="M71" s="250">
        <v>24.566006000000002</v>
      </c>
      <c r="N71" s="250">
        <v>24.567416999999999</v>
      </c>
      <c r="O71" s="250">
        <v>24.569372000000001</v>
      </c>
      <c r="P71" s="250">
        <v>24.571027999999998</v>
      </c>
      <c r="Q71" s="250">
        <v>24.572569000000001</v>
      </c>
      <c r="R71" s="250">
        <v>24.572277</v>
      </c>
      <c r="S71" s="250">
        <v>24.416414</v>
      </c>
      <c r="T71" s="250">
        <v>24.415298</v>
      </c>
      <c r="U71" s="250">
        <v>24.413433000000001</v>
      </c>
      <c r="V71" s="250">
        <v>24.411963</v>
      </c>
      <c r="W71" s="250">
        <v>24.410923</v>
      </c>
      <c r="X71" s="250">
        <v>24.409023000000001</v>
      </c>
      <c r="Y71" s="250">
        <v>24.406759000000001</v>
      </c>
      <c r="Z71" s="250">
        <v>24.364961999999998</v>
      </c>
      <c r="AA71" s="250">
        <v>24.290006999999999</v>
      </c>
      <c r="AB71" s="250">
        <v>24.287507999999999</v>
      </c>
      <c r="AC71" s="250">
        <v>24.284723</v>
      </c>
      <c r="AD71" s="250">
        <v>24.282084000000001</v>
      </c>
      <c r="AE71" s="250">
        <v>24.279228</v>
      </c>
      <c r="AF71" s="250">
        <v>24.275148000000002</v>
      </c>
      <c r="AG71" s="250">
        <v>24.271726999999998</v>
      </c>
      <c r="AH71" s="251">
        <v>3.581E-3</v>
      </c>
    </row>
    <row r="72" spans="1:34" ht="15" customHeight="1" x14ac:dyDescent="0.25">
      <c r="A72" s="244" t="s">
        <v>407</v>
      </c>
      <c r="B72" s="249" t="s">
        <v>388</v>
      </c>
      <c r="C72" s="250">
        <v>26.459833</v>
      </c>
      <c r="D72" s="250">
        <v>26.347705999999999</v>
      </c>
      <c r="E72" s="250">
        <v>26.128981</v>
      </c>
      <c r="F72" s="250">
        <v>25.58699</v>
      </c>
      <c r="G72" s="250">
        <v>25.522665</v>
      </c>
      <c r="H72" s="250">
        <v>25.523605</v>
      </c>
      <c r="I72" s="250">
        <v>25.521623999999999</v>
      </c>
      <c r="J72" s="250">
        <v>25.518833000000001</v>
      </c>
      <c r="K72" s="250">
        <v>25.515526000000001</v>
      </c>
      <c r="L72" s="250">
        <v>25.523022000000001</v>
      </c>
      <c r="M72" s="250">
        <v>25.526890000000002</v>
      </c>
      <c r="N72" s="250">
        <v>25.522734</v>
      </c>
      <c r="O72" s="250">
        <v>25.498999000000001</v>
      </c>
      <c r="P72" s="250">
        <v>25.499379999999999</v>
      </c>
      <c r="Q72" s="250">
        <v>25.492809000000001</v>
      </c>
      <c r="R72" s="250">
        <v>25.472090000000001</v>
      </c>
      <c r="S72" s="250">
        <v>25.474277000000001</v>
      </c>
      <c r="T72" s="250">
        <v>25.513757999999999</v>
      </c>
      <c r="U72" s="250">
        <v>25.504107999999999</v>
      </c>
      <c r="V72" s="250">
        <v>25.435742999999999</v>
      </c>
      <c r="W72" s="250">
        <v>25.415844</v>
      </c>
      <c r="X72" s="250">
        <v>25.386637</v>
      </c>
      <c r="Y72" s="250">
        <v>25.381466</v>
      </c>
      <c r="Z72" s="250">
        <v>25.371528999999999</v>
      </c>
      <c r="AA72" s="250">
        <v>25.363153000000001</v>
      </c>
      <c r="AB72" s="250">
        <v>25.322754</v>
      </c>
      <c r="AC72" s="250">
        <v>25.289442000000001</v>
      </c>
      <c r="AD72" s="250">
        <v>25.279551000000001</v>
      </c>
      <c r="AE72" s="250">
        <v>25.278866000000001</v>
      </c>
      <c r="AF72" s="250">
        <v>25.386240000000001</v>
      </c>
      <c r="AG72" s="250">
        <v>25.345205</v>
      </c>
      <c r="AH72" s="251">
        <v>-1.4339999999999999E-3</v>
      </c>
    </row>
    <row r="73" spans="1:34" ht="15" customHeight="1" x14ac:dyDescent="0.25">
      <c r="A73" s="244" t="s">
        <v>408</v>
      </c>
      <c r="B73" s="249" t="s">
        <v>409</v>
      </c>
      <c r="C73" s="250" t="s">
        <v>172</v>
      </c>
      <c r="D73" s="250" t="s">
        <v>172</v>
      </c>
      <c r="E73" s="250" t="s">
        <v>172</v>
      </c>
      <c r="F73" s="250" t="s">
        <v>172</v>
      </c>
      <c r="G73" s="250" t="s">
        <v>172</v>
      </c>
      <c r="H73" s="250" t="s">
        <v>172</v>
      </c>
      <c r="I73" s="250" t="s">
        <v>172</v>
      </c>
      <c r="J73" s="250" t="s">
        <v>172</v>
      </c>
      <c r="K73" s="250" t="s">
        <v>172</v>
      </c>
      <c r="L73" s="250" t="s">
        <v>172</v>
      </c>
      <c r="M73" s="250" t="s">
        <v>172</v>
      </c>
      <c r="N73" s="250" t="s">
        <v>172</v>
      </c>
      <c r="O73" s="250" t="s">
        <v>172</v>
      </c>
      <c r="P73" s="250" t="s">
        <v>172</v>
      </c>
      <c r="Q73" s="250" t="s">
        <v>172</v>
      </c>
      <c r="R73" s="250" t="s">
        <v>172</v>
      </c>
      <c r="S73" s="250" t="s">
        <v>172</v>
      </c>
      <c r="T73" s="250" t="s">
        <v>172</v>
      </c>
      <c r="U73" s="250" t="s">
        <v>172</v>
      </c>
      <c r="V73" s="250" t="s">
        <v>172</v>
      </c>
      <c r="W73" s="250" t="s">
        <v>172</v>
      </c>
      <c r="X73" s="250" t="s">
        <v>172</v>
      </c>
      <c r="Y73" s="250" t="s">
        <v>172</v>
      </c>
      <c r="Z73" s="250" t="s">
        <v>172</v>
      </c>
      <c r="AA73" s="250" t="s">
        <v>172</v>
      </c>
      <c r="AB73" s="250" t="s">
        <v>172</v>
      </c>
      <c r="AC73" s="250" t="s">
        <v>172</v>
      </c>
      <c r="AD73" s="250" t="s">
        <v>172</v>
      </c>
      <c r="AE73" s="250" t="s">
        <v>172</v>
      </c>
      <c r="AF73" s="250" t="s">
        <v>172</v>
      </c>
      <c r="AG73" s="250" t="s">
        <v>172</v>
      </c>
      <c r="AH73" s="251" t="s">
        <v>172</v>
      </c>
    </row>
    <row r="74" spans="1:34" ht="15" customHeight="1" x14ac:dyDescent="0.25">
      <c r="A74" s="244" t="s">
        <v>410</v>
      </c>
      <c r="B74" s="249" t="s">
        <v>411</v>
      </c>
      <c r="C74" s="250">
        <v>13.506</v>
      </c>
      <c r="D74" s="250">
        <v>13.506</v>
      </c>
      <c r="E74" s="250">
        <v>13.506000999999999</v>
      </c>
      <c r="F74" s="250">
        <v>13.506000999999999</v>
      </c>
      <c r="G74" s="250">
        <v>13.506000999999999</v>
      </c>
      <c r="H74" s="250">
        <v>13.506000999999999</v>
      </c>
      <c r="I74" s="250">
        <v>13.506000999999999</v>
      </c>
      <c r="J74" s="250">
        <v>13.506</v>
      </c>
      <c r="K74" s="250">
        <v>13.506</v>
      </c>
      <c r="L74" s="250">
        <v>13.506000999999999</v>
      </c>
      <c r="M74" s="250">
        <v>13.506000999999999</v>
      </c>
      <c r="N74" s="250">
        <v>13.506000999999999</v>
      </c>
      <c r="O74" s="250">
        <v>13.506</v>
      </c>
      <c r="P74" s="250">
        <v>13.506000999999999</v>
      </c>
      <c r="Q74" s="250">
        <v>13.506000999999999</v>
      </c>
      <c r="R74" s="250">
        <v>13.506000999999999</v>
      </c>
      <c r="S74" s="250">
        <v>13.506</v>
      </c>
      <c r="T74" s="250">
        <v>13.506</v>
      </c>
      <c r="U74" s="250">
        <v>13.506000999999999</v>
      </c>
      <c r="V74" s="250">
        <v>13.506000999999999</v>
      </c>
      <c r="W74" s="250">
        <v>13.506</v>
      </c>
      <c r="X74" s="250">
        <v>13.506000999999999</v>
      </c>
      <c r="Y74" s="250">
        <v>13.506000999999999</v>
      </c>
      <c r="Z74" s="250">
        <v>13.506000999999999</v>
      </c>
      <c r="AA74" s="250">
        <v>13.506000999999999</v>
      </c>
      <c r="AB74" s="250">
        <v>13.506</v>
      </c>
      <c r="AC74" s="250">
        <v>13.506</v>
      </c>
      <c r="AD74" s="250">
        <v>13.506</v>
      </c>
      <c r="AE74" s="250">
        <v>13.506</v>
      </c>
      <c r="AF74" s="250">
        <v>13.506000999999999</v>
      </c>
      <c r="AG74" s="250">
        <v>13.506</v>
      </c>
      <c r="AH74" s="251">
        <v>0</v>
      </c>
    </row>
    <row r="76" spans="1:34" ht="15" customHeight="1" x14ac:dyDescent="0.25">
      <c r="B76" s="248" t="s">
        <v>655</v>
      </c>
    </row>
    <row r="77" spans="1:34" ht="15" customHeight="1" x14ac:dyDescent="0.25">
      <c r="B77" s="248" t="s">
        <v>656</v>
      </c>
    </row>
    <row r="78" spans="1:34" x14ac:dyDescent="0.25">
      <c r="A78" s="244" t="s">
        <v>412</v>
      </c>
      <c r="B78" s="249" t="s">
        <v>657</v>
      </c>
      <c r="C78" s="254">
        <v>3412</v>
      </c>
      <c r="D78" s="254">
        <v>3412</v>
      </c>
      <c r="E78" s="254">
        <v>3412</v>
      </c>
      <c r="F78" s="254">
        <v>3412</v>
      </c>
      <c r="G78" s="254">
        <v>3412</v>
      </c>
      <c r="H78" s="254">
        <v>3412</v>
      </c>
      <c r="I78" s="254">
        <v>3412</v>
      </c>
      <c r="J78" s="254">
        <v>3412</v>
      </c>
      <c r="K78" s="254">
        <v>3412</v>
      </c>
      <c r="L78" s="254">
        <v>3412</v>
      </c>
      <c r="M78" s="254">
        <v>3412</v>
      </c>
      <c r="N78" s="254">
        <v>3412</v>
      </c>
      <c r="O78" s="254">
        <v>3412</v>
      </c>
      <c r="P78" s="254">
        <v>3412</v>
      </c>
      <c r="Q78" s="254">
        <v>3412</v>
      </c>
      <c r="R78" s="254">
        <v>3412</v>
      </c>
      <c r="S78" s="254">
        <v>3412</v>
      </c>
      <c r="T78" s="254">
        <v>3412</v>
      </c>
      <c r="U78" s="254">
        <v>3412</v>
      </c>
      <c r="V78" s="254">
        <v>3412</v>
      </c>
      <c r="W78" s="254">
        <v>3412</v>
      </c>
      <c r="X78" s="254">
        <v>3412</v>
      </c>
      <c r="Y78" s="254">
        <v>3412</v>
      </c>
      <c r="Z78" s="254">
        <v>3412</v>
      </c>
      <c r="AA78" s="254">
        <v>3412</v>
      </c>
      <c r="AB78" s="254">
        <v>3412</v>
      </c>
      <c r="AC78" s="254">
        <v>3412</v>
      </c>
      <c r="AD78" s="254">
        <v>3412</v>
      </c>
      <c r="AE78" s="254">
        <v>3412</v>
      </c>
      <c r="AF78" s="254">
        <v>3412</v>
      </c>
      <c r="AG78" s="254">
        <v>3412</v>
      </c>
      <c r="AH78" s="251">
        <v>0</v>
      </c>
    </row>
    <row r="79" spans="1:34" ht="15" customHeight="1" thickBot="1" x14ac:dyDescent="0.3">
      <c r="A79" s="244" t="s">
        <v>658</v>
      </c>
      <c r="B79" s="249" t="s">
        <v>659</v>
      </c>
      <c r="C79" s="254">
        <v>8813.9736329999996</v>
      </c>
      <c r="D79" s="254">
        <v>8888.75</v>
      </c>
      <c r="E79" s="254">
        <v>8900.5576170000004</v>
      </c>
      <c r="F79" s="254">
        <v>8681.8740230000003</v>
      </c>
      <c r="G79" s="254">
        <v>8583.3349610000005</v>
      </c>
      <c r="H79" s="254">
        <v>8331.1445309999999</v>
      </c>
      <c r="I79" s="254">
        <v>8270.6992190000001</v>
      </c>
      <c r="J79" s="254">
        <v>8207.6904300000006</v>
      </c>
      <c r="K79" s="254">
        <v>8195.6640619999998</v>
      </c>
      <c r="L79" s="254">
        <v>8180.2568359999996</v>
      </c>
      <c r="M79" s="254">
        <v>8174.5834960000002</v>
      </c>
      <c r="N79" s="254">
        <v>8143.1289059999999</v>
      </c>
      <c r="O79" s="254">
        <v>8114.2529299999997</v>
      </c>
      <c r="P79" s="254">
        <v>8096.6523440000001</v>
      </c>
      <c r="Q79" s="254">
        <v>8080.8422849999997</v>
      </c>
      <c r="R79" s="254">
        <v>8058.7602539999998</v>
      </c>
      <c r="S79" s="254">
        <v>8044.7465819999998</v>
      </c>
      <c r="T79" s="254">
        <v>8019.1503910000001</v>
      </c>
      <c r="U79" s="254">
        <v>7976.8320309999999</v>
      </c>
      <c r="V79" s="254">
        <v>7954.623047</v>
      </c>
      <c r="W79" s="254">
        <v>7933.0766599999997</v>
      </c>
      <c r="X79" s="254">
        <v>7915.2524409999996</v>
      </c>
      <c r="Y79" s="254">
        <v>7900.6010740000002</v>
      </c>
      <c r="Z79" s="254">
        <v>7871.0732420000004</v>
      </c>
      <c r="AA79" s="254">
        <v>7850.0556640000004</v>
      </c>
      <c r="AB79" s="254">
        <v>7821.7221680000002</v>
      </c>
      <c r="AC79" s="254">
        <v>7808.6508789999998</v>
      </c>
      <c r="AD79" s="254">
        <v>7797.0405270000001</v>
      </c>
      <c r="AE79" s="254">
        <v>7788.7275390000004</v>
      </c>
      <c r="AF79" s="254">
        <v>7768.7768550000001</v>
      </c>
      <c r="AG79" s="254">
        <v>7750.7514650000003</v>
      </c>
      <c r="AH79" s="251">
        <v>-4.2760000000000003E-3</v>
      </c>
    </row>
    <row r="80" spans="1:34" ht="15" customHeight="1" x14ac:dyDescent="0.25">
      <c r="B80" s="256" t="s">
        <v>664</v>
      </c>
      <c r="C80" s="257"/>
      <c r="D80" s="257"/>
      <c r="E80" s="257"/>
      <c r="F80" s="257"/>
      <c r="G80" s="257"/>
      <c r="H80" s="257"/>
      <c r="I80" s="257"/>
      <c r="J80" s="257"/>
      <c r="K80" s="257"/>
      <c r="L80" s="257"/>
      <c r="M80" s="257"/>
      <c r="N80" s="257"/>
      <c r="O80" s="257"/>
      <c r="P80" s="257"/>
      <c r="Q80" s="257"/>
      <c r="R80" s="257"/>
      <c r="S80" s="257"/>
      <c r="T80" s="257"/>
      <c r="U80" s="257"/>
      <c r="V80" s="257"/>
      <c r="W80" s="257"/>
      <c r="X80" s="257"/>
      <c r="Y80" s="257"/>
      <c r="Z80" s="257"/>
      <c r="AA80" s="257"/>
      <c r="AB80" s="257"/>
      <c r="AC80" s="257"/>
      <c r="AD80" s="257"/>
      <c r="AE80" s="257"/>
      <c r="AF80" s="257"/>
      <c r="AG80" s="257"/>
      <c r="AH80" s="258"/>
    </row>
    <row r="81" spans="2:34" ht="15" customHeight="1" x14ac:dyDescent="0.25">
      <c r="B81" s="259" t="s">
        <v>660</v>
      </c>
    </row>
    <row r="82" spans="2:34" ht="15" customHeight="1" x14ac:dyDescent="0.25">
      <c r="B82" s="259" t="s">
        <v>661</v>
      </c>
    </row>
    <row r="83" spans="2:34" ht="15" customHeight="1" x14ac:dyDescent="0.25">
      <c r="B83" s="259" t="s">
        <v>652</v>
      </c>
    </row>
    <row r="84" spans="2:34" x14ac:dyDescent="0.25">
      <c r="B84" s="259" t="s">
        <v>662</v>
      </c>
    </row>
    <row r="85" spans="2:34" ht="15" customHeight="1" x14ac:dyDescent="0.25">
      <c r="B85" s="259" t="s">
        <v>663</v>
      </c>
    </row>
    <row r="88" spans="2:34" ht="15" customHeight="1" x14ac:dyDescent="0.25">
      <c r="B88" s="260"/>
      <c r="C88" s="260"/>
      <c r="D88" s="260"/>
      <c r="E88" s="260"/>
      <c r="F88" s="260"/>
      <c r="G88" s="260"/>
      <c r="H88" s="260"/>
      <c r="I88" s="260"/>
      <c r="J88" s="260"/>
      <c r="K88" s="260"/>
      <c r="L88" s="260"/>
      <c r="M88" s="260"/>
      <c r="N88" s="260"/>
      <c r="O88" s="260"/>
      <c r="P88" s="260"/>
      <c r="Q88" s="260"/>
      <c r="R88" s="260"/>
      <c r="S88" s="260"/>
      <c r="T88" s="260"/>
      <c r="U88" s="260"/>
      <c r="V88" s="260"/>
      <c r="W88" s="260"/>
      <c r="X88" s="260"/>
      <c r="Y88" s="260"/>
      <c r="Z88" s="260"/>
      <c r="AA88" s="260"/>
      <c r="AB88" s="260"/>
      <c r="AC88" s="260"/>
      <c r="AD88" s="260"/>
      <c r="AE88" s="260"/>
      <c r="AF88" s="260"/>
      <c r="AG88" s="260"/>
      <c r="AH88" s="260"/>
    </row>
    <row r="213" spans="2:34" ht="15" customHeight="1" x14ac:dyDescent="0.25">
      <c r="B213" s="260"/>
      <c r="C213" s="260"/>
      <c r="D213" s="260"/>
      <c r="E213" s="260"/>
      <c r="F213" s="260"/>
      <c r="G213" s="260"/>
      <c r="H213" s="260"/>
      <c r="I213" s="260"/>
      <c r="J213" s="260"/>
      <c r="K213" s="260"/>
      <c r="L213" s="260"/>
      <c r="M213" s="260"/>
      <c r="N213" s="260"/>
      <c r="O213" s="260"/>
      <c r="P213" s="260"/>
      <c r="Q213" s="260"/>
      <c r="R213" s="260"/>
      <c r="S213" s="260"/>
      <c r="T213" s="260"/>
      <c r="U213" s="260"/>
      <c r="V213" s="260"/>
      <c r="W213" s="260"/>
      <c r="X213" s="260"/>
      <c r="Y213" s="260"/>
      <c r="Z213" s="260"/>
      <c r="AA213" s="260"/>
      <c r="AB213" s="260"/>
      <c r="AC213" s="260"/>
      <c r="AD213" s="260"/>
      <c r="AE213" s="260"/>
      <c r="AF213" s="260"/>
      <c r="AG213" s="260"/>
      <c r="AH213" s="260"/>
    </row>
    <row r="379" spans="2:34" ht="15" customHeight="1" x14ac:dyDescent="0.25">
      <c r="B379" s="260"/>
      <c r="C379" s="260"/>
      <c r="D379" s="260"/>
      <c r="E379" s="260"/>
      <c r="F379" s="260"/>
      <c r="G379" s="260"/>
      <c r="H379" s="260"/>
      <c r="I379" s="260"/>
      <c r="J379" s="260"/>
      <c r="K379" s="260"/>
      <c r="L379" s="260"/>
      <c r="M379" s="260"/>
      <c r="N379" s="260"/>
      <c r="O379" s="260"/>
      <c r="P379" s="260"/>
      <c r="Q379" s="260"/>
      <c r="R379" s="260"/>
      <c r="S379" s="260"/>
      <c r="T379" s="260"/>
      <c r="U379" s="260"/>
      <c r="V379" s="260"/>
      <c r="W379" s="260"/>
      <c r="X379" s="260"/>
      <c r="Y379" s="260"/>
      <c r="Z379" s="260"/>
      <c r="AA379" s="260"/>
      <c r="AB379" s="260"/>
      <c r="AC379" s="260"/>
      <c r="AD379" s="260"/>
      <c r="AE379" s="260"/>
      <c r="AF379" s="260"/>
      <c r="AG379" s="260"/>
      <c r="AH379" s="260"/>
    </row>
    <row r="496" spans="2:34" ht="15" customHeight="1" x14ac:dyDescent="0.25">
      <c r="B496" s="260"/>
      <c r="C496" s="260"/>
      <c r="D496" s="260"/>
      <c r="E496" s="260"/>
      <c r="F496" s="260"/>
      <c r="G496" s="260"/>
      <c r="H496" s="260"/>
      <c r="I496" s="260"/>
      <c r="J496" s="260"/>
      <c r="K496" s="260"/>
      <c r="L496" s="260"/>
      <c r="M496" s="260"/>
      <c r="N496" s="260"/>
      <c r="O496" s="260"/>
      <c r="P496" s="260"/>
      <c r="Q496" s="260"/>
      <c r="R496" s="260"/>
      <c r="S496" s="260"/>
      <c r="T496" s="260"/>
      <c r="U496" s="260"/>
      <c r="V496" s="260"/>
      <c r="W496" s="260"/>
      <c r="X496" s="260"/>
      <c r="Y496" s="260"/>
      <c r="Z496" s="260"/>
      <c r="AA496" s="260"/>
      <c r="AB496" s="260"/>
      <c r="AC496" s="260"/>
      <c r="AD496" s="260"/>
      <c r="AE496" s="260"/>
      <c r="AF496" s="260"/>
      <c r="AG496" s="260"/>
      <c r="AH496" s="260"/>
    </row>
    <row r="648" spans="2:34" ht="15" customHeight="1" x14ac:dyDescent="0.25">
      <c r="B648" s="260"/>
      <c r="C648" s="260"/>
      <c r="D648" s="260"/>
      <c r="E648" s="260"/>
      <c r="F648" s="260"/>
      <c r="G648" s="260"/>
      <c r="H648" s="260"/>
      <c r="I648" s="260"/>
      <c r="J648" s="260"/>
      <c r="K648" s="260"/>
      <c r="L648" s="260"/>
      <c r="M648" s="260"/>
      <c r="N648" s="260"/>
      <c r="O648" s="260"/>
      <c r="P648" s="260"/>
      <c r="Q648" s="260"/>
      <c r="R648" s="260"/>
      <c r="S648" s="260"/>
      <c r="T648" s="260"/>
      <c r="U648" s="260"/>
      <c r="V648" s="260"/>
      <c r="W648" s="260"/>
      <c r="X648" s="260"/>
      <c r="Y648" s="260"/>
      <c r="Z648" s="260"/>
      <c r="AA648" s="260"/>
      <c r="AB648" s="260"/>
      <c r="AC648" s="260"/>
      <c r="AD648" s="260"/>
      <c r="AE648" s="260"/>
      <c r="AF648" s="260"/>
      <c r="AG648" s="260"/>
      <c r="AH648" s="260"/>
    </row>
    <row r="748" spans="2:34" ht="15" customHeight="1" x14ac:dyDescent="0.25">
      <c r="B748" s="260"/>
      <c r="C748" s="260"/>
      <c r="D748" s="260"/>
      <c r="E748" s="260"/>
      <c r="F748" s="260"/>
      <c r="G748" s="260"/>
      <c r="H748" s="260"/>
      <c r="I748" s="260"/>
      <c r="J748" s="260"/>
      <c r="K748" s="260"/>
      <c r="L748" s="260"/>
      <c r="M748" s="260"/>
      <c r="N748" s="260"/>
      <c r="O748" s="260"/>
      <c r="P748" s="260"/>
      <c r="Q748" s="260"/>
      <c r="R748" s="260"/>
      <c r="S748" s="260"/>
      <c r="T748" s="260"/>
      <c r="U748" s="260"/>
      <c r="V748" s="260"/>
      <c r="W748" s="260"/>
      <c r="X748" s="260"/>
      <c r="Y748" s="260"/>
      <c r="Z748" s="260"/>
      <c r="AA748" s="260"/>
      <c r="AB748" s="260"/>
      <c r="AC748" s="260"/>
      <c r="AD748" s="260"/>
      <c r="AE748" s="260"/>
      <c r="AF748" s="260"/>
      <c r="AG748" s="260"/>
      <c r="AH748" s="260"/>
    </row>
    <row r="839" spans="2:34" ht="15" customHeight="1" x14ac:dyDescent="0.25">
      <c r="B839" s="260"/>
      <c r="C839" s="260"/>
      <c r="D839" s="260"/>
      <c r="E839" s="260"/>
      <c r="F839" s="260"/>
      <c r="G839" s="260"/>
      <c r="H839" s="260"/>
      <c r="I839" s="260"/>
      <c r="J839" s="260"/>
      <c r="K839" s="260"/>
      <c r="L839" s="260"/>
      <c r="M839" s="260"/>
      <c r="N839" s="260"/>
      <c r="O839" s="260"/>
      <c r="P839" s="260"/>
      <c r="Q839" s="260"/>
      <c r="R839" s="260"/>
      <c r="S839" s="260"/>
      <c r="T839" s="260"/>
      <c r="U839" s="260"/>
      <c r="V839" s="260"/>
      <c r="W839" s="260"/>
      <c r="X839" s="260"/>
      <c r="Y839" s="260"/>
      <c r="Z839" s="260"/>
      <c r="AA839" s="260"/>
      <c r="AB839" s="260"/>
      <c r="AC839" s="260"/>
      <c r="AD839" s="260"/>
      <c r="AE839" s="260"/>
      <c r="AF839" s="260"/>
      <c r="AG839" s="260"/>
      <c r="AH839" s="260"/>
    </row>
    <row r="910" spans="2:34" ht="15" customHeight="1" x14ac:dyDescent="0.25">
      <c r="B910" s="260"/>
      <c r="C910" s="260"/>
      <c r="D910" s="260"/>
      <c r="E910" s="260"/>
      <c r="F910" s="260"/>
      <c r="G910" s="260"/>
      <c r="H910" s="260"/>
      <c r="I910" s="260"/>
      <c r="J910" s="260"/>
      <c r="K910" s="260"/>
      <c r="L910" s="260"/>
      <c r="M910" s="260"/>
      <c r="N910" s="260"/>
      <c r="O910" s="260"/>
      <c r="P910" s="260"/>
      <c r="Q910" s="260"/>
      <c r="R910" s="260"/>
      <c r="S910" s="260"/>
      <c r="T910" s="260"/>
      <c r="U910" s="260"/>
      <c r="V910" s="260"/>
      <c r="W910" s="260"/>
      <c r="X910" s="260"/>
      <c r="Y910" s="260"/>
      <c r="Z910" s="260"/>
      <c r="AA910" s="260"/>
      <c r="AB910" s="260"/>
      <c r="AC910" s="260"/>
      <c r="AD910" s="260"/>
      <c r="AE910" s="260"/>
      <c r="AF910" s="260"/>
      <c r="AG910" s="260"/>
      <c r="AH910" s="260"/>
    </row>
    <row r="1005" spans="2:34" ht="15" customHeight="1" x14ac:dyDescent="0.25">
      <c r="B1005" s="260"/>
      <c r="C1005" s="260"/>
      <c r="D1005" s="260"/>
      <c r="E1005" s="260"/>
      <c r="F1005" s="260"/>
      <c r="G1005" s="260"/>
      <c r="H1005" s="260"/>
      <c r="I1005" s="260"/>
      <c r="J1005" s="260"/>
      <c r="K1005" s="260"/>
      <c r="L1005" s="260"/>
      <c r="M1005" s="260"/>
      <c r="N1005" s="260"/>
      <c r="O1005" s="260"/>
      <c r="P1005" s="260"/>
      <c r="Q1005" s="260"/>
      <c r="R1005" s="260"/>
      <c r="S1005" s="260"/>
      <c r="T1005" s="260"/>
      <c r="U1005" s="260"/>
      <c r="V1005" s="260"/>
      <c r="W1005" s="260"/>
      <c r="X1005" s="260"/>
      <c r="Y1005" s="260"/>
      <c r="Z1005" s="260"/>
      <c r="AA1005" s="260"/>
      <c r="AB1005" s="260"/>
      <c r="AC1005" s="260"/>
      <c r="AD1005" s="260"/>
      <c r="AE1005" s="260"/>
      <c r="AF1005" s="260"/>
      <c r="AG1005" s="260"/>
      <c r="AH1005" s="260"/>
    </row>
    <row r="1105" spans="2:34" ht="15" customHeight="1" x14ac:dyDescent="0.25">
      <c r="B1105" s="260"/>
      <c r="C1105" s="260"/>
      <c r="D1105" s="260"/>
      <c r="E1105" s="260"/>
      <c r="F1105" s="260"/>
      <c r="G1105" s="260"/>
      <c r="H1105" s="260"/>
      <c r="I1105" s="260"/>
      <c r="J1105" s="260"/>
      <c r="K1105" s="260"/>
      <c r="L1105" s="260"/>
      <c r="M1105" s="260"/>
      <c r="N1105" s="260"/>
      <c r="O1105" s="260"/>
      <c r="P1105" s="260"/>
      <c r="Q1105" s="260"/>
      <c r="R1105" s="260"/>
      <c r="S1105" s="260"/>
      <c r="T1105" s="260"/>
      <c r="U1105" s="260"/>
      <c r="V1105" s="260"/>
      <c r="W1105" s="260"/>
      <c r="X1105" s="260"/>
      <c r="Y1105" s="260"/>
      <c r="Z1105" s="260"/>
      <c r="AA1105" s="260"/>
      <c r="AB1105" s="260"/>
      <c r="AC1105" s="260"/>
      <c r="AD1105" s="260"/>
      <c r="AE1105" s="260"/>
      <c r="AF1105" s="260"/>
      <c r="AG1105" s="260"/>
      <c r="AH1105" s="260"/>
    </row>
    <row r="1180" spans="2:34" ht="15" customHeight="1" x14ac:dyDescent="0.25">
      <c r="B1180" s="260"/>
      <c r="C1180" s="260"/>
      <c r="D1180" s="260"/>
      <c r="E1180" s="260"/>
      <c r="F1180" s="260"/>
      <c r="G1180" s="260"/>
      <c r="H1180" s="260"/>
      <c r="I1180" s="260"/>
      <c r="J1180" s="260"/>
      <c r="K1180" s="260"/>
      <c r="L1180" s="260"/>
      <c r="M1180" s="260"/>
      <c r="N1180" s="260"/>
      <c r="O1180" s="260"/>
      <c r="P1180" s="260"/>
      <c r="Q1180" s="260"/>
      <c r="R1180" s="260"/>
      <c r="S1180" s="260"/>
      <c r="T1180" s="260"/>
      <c r="U1180" s="260"/>
      <c r="V1180" s="260"/>
      <c r="W1180" s="260"/>
      <c r="X1180" s="260"/>
      <c r="Y1180" s="260"/>
      <c r="Z1180" s="260"/>
      <c r="AA1180" s="260"/>
      <c r="AB1180" s="260"/>
      <c r="AC1180" s="260"/>
      <c r="AD1180" s="260"/>
      <c r="AE1180" s="260"/>
      <c r="AF1180" s="260"/>
      <c r="AG1180" s="260"/>
      <c r="AH1180" s="260"/>
    </row>
    <row r="1255" spans="2:34" ht="15" customHeight="1" x14ac:dyDescent="0.25">
      <c r="B1255" s="260"/>
      <c r="C1255" s="260"/>
      <c r="D1255" s="260"/>
      <c r="E1255" s="260"/>
      <c r="F1255" s="260"/>
      <c r="G1255" s="260"/>
      <c r="H1255" s="260"/>
      <c r="I1255" s="260"/>
      <c r="J1255" s="260"/>
      <c r="K1255" s="260"/>
      <c r="L1255" s="260"/>
      <c r="M1255" s="260"/>
      <c r="N1255" s="260"/>
      <c r="O1255" s="260"/>
      <c r="P1255" s="260"/>
      <c r="Q1255" s="260"/>
      <c r="R1255" s="260"/>
      <c r="S1255" s="260"/>
      <c r="T1255" s="260"/>
      <c r="U1255" s="260"/>
      <c r="V1255" s="260"/>
      <c r="W1255" s="260"/>
      <c r="X1255" s="260"/>
      <c r="Y1255" s="260"/>
      <c r="Z1255" s="260"/>
      <c r="AA1255" s="260"/>
      <c r="AB1255" s="260"/>
      <c r="AC1255" s="260"/>
      <c r="AD1255" s="260"/>
      <c r="AE1255" s="260"/>
      <c r="AF1255" s="260"/>
      <c r="AG1255" s="260"/>
      <c r="AH1255" s="260"/>
    </row>
    <row r="1355" spans="2:34" ht="15" customHeight="1" x14ac:dyDescent="0.25">
      <c r="B1355" s="260"/>
      <c r="C1355" s="260"/>
      <c r="D1355" s="260"/>
      <c r="E1355" s="260"/>
      <c r="F1355" s="260"/>
      <c r="G1355" s="260"/>
      <c r="H1355" s="260"/>
      <c r="I1355" s="260"/>
      <c r="J1355" s="260"/>
      <c r="K1355" s="260"/>
      <c r="L1355" s="260"/>
      <c r="M1355" s="260"/>
      <c r="N1355" s="260"/>
      <c r="O1355" s="260"/>
      <c r="P1355" s="260"/>
      <c r="Q1355" s="260"/>
      <c r="R1355" s="260"/>
      <c r="S1355" s="260"/>
      <c r="T1355" s="260"/>
      <c r="U1355" s="260"/>
      <c r="V1355" s="260"/>
      <c r="W1355" s="260"/>
      <c r="X1355" s="260"/>
      <c r="Y1355" s="260"/>
      <c r="Z1355" s="260"/>
      <c r="AA1355" s="260"/>
      <c r="AB1355" s="260"/>
      <c r="AC1355" s="260"/>
      <c r="AD1355" s="260"/>
      <c r="AE1355" s="260"/>
      <c r="AF1355" s="260"/>
      <c r="AG1355" s="260"/>
      <c r="AH1355" s="260"/>
    </row>
    <row r="1527" spans="2:34" ht="15" customHeight="1" x14ac:dyDescent="0.25">
      <c r="B1527" s="260"/>
      <c r="C1527" s="260"/>
      <c r="D1527" s="260"/>
      <c r="E1527" s="260"/>
      <c r="F1527" s="260"/>
      <c r="G1527" s="260"/>
      <c r="H1527" s="260"/>
      <c r="I1527" s="260"/>
      <c r="J1527" s="260"/>
      <c r="K1527" s="260"/>
      <c r="L1527" s="260"/>
      <c r="M1527" s="260"/>
      <c r="N1527" s="260"/>
      <c r="O1527" s="260"/>
      <c r="P1527" s="260"/>
      <c r="Q1527" s="260"/>
      <c r="R1527" s="260"/>
      <c r="S1527" s="260"/>
      <c r="T1527" s="260"/>
      <c r="U1527" s="260"/>
      <c r="V1527" s="260"/>
      <c r="W1527" s="260"/>
      <c r="X1527" s="260"/>
      <c r="Y1527" s="260"/>
      <c r="Z1527" s="260"/>
      <c r="AA1527" s="260"/>
      <c r="AB1527" s="260"/>
      <c r="AC1527" s="260"/>
      <c r="AD1527" s="260"/>
      <c r="AE1527" s="260"/>
      <c r="AF1527" s="260"/>
      <c r="AG1527" s="260"/>
      <c r="AH1527" s="260"/>
    </row>
    <row r="1622" spans="2:34" ht="15" customHeight="1" x14ac:dyDescent="0.25">
      <c r="B1622" s="260"/>
      <c r="C1622" s="260"/>
      <c r="D1622" s="260"/>
      <c r="E1622" s="260"/>
      <c r="F1622" s="260"/>
      <c r="G1622" s="260"/>
      <c r="H1622" s="260"/>
      <c r="I1622" s="260"/>
      <c r="J1622" s="260"/>
      <c r="K1622" s="260"/>
      <c r="L1622" s="260"/>
      <c r="M1622" s="260"/>
      <c r="N1622" s="260"/>
      <c r="O1622" s="260"/>
      <c r="P1622" s="260"/>
      <c r="Q1622" s="260"/>
      <c r="R1622" s="260"/>
      <c r="S1622" s="260"/>
      <c r="T1622" s="260"/>
      <c r="U1622" s="260"/>
      <c r="V1622" s="260"/>
      <c r="W1622" s="260"/>
      <c r="X1622" s="260"/>
      <c r="Y1622" s="260"/>
      <c r="Z1622" s="260"/>
      <c r="AA1622" s="260"/>
      <c r="AB1622" s="260"/>
      <c r="AC1622" s="260"/>
      <c r="AD1622" s="260"/>
      <c r="AE1622" s="260"/>
      <c r="AF1622" s="260"/>
      <c r="AG1622" s="260"/>
      <c r="AH1622" s="260"/>
    </row>
    <row r="1740" spans="2:34" ht="15" customHeight="1" x14ac:dyDescent="0.25">
      <c r="B1740" s="260"/>
      <c r="C1740" s="260"/>
      <c r="D1740" s="260"/>
      <c r="E1740" s="260"/>
      <c r="F1740" s="260"/>
      <c r="G1740" s="260"/>
      <c r="H1740" s="260"/>
      <c r="I1740" s="260"/>
      <c r="J1740" s="260"/>
      <c r="K1740" s="260"/>
      <c r="L1740" s="260"/>
      <c r="M1740" s="260"/>
      <c r="N1740" s="260"/>
      <c r="O1740" s="260"/>
      <c r="P1740" s="260"/>
      <c r="Q1740" s="260"/>
      <c r="R1740" s="260"/>
      <c r="S1740" s="260"/>
      <c r="T1740" s="260"/>
      <c r="U1740" s="260"/>
      <c r="V1740" s="260"/>
      <c r="W1740" s="260"/>
      <c r="X1740" s="260"/>
      <c r="Y1740" s="260"/>
      <c r="Z1740" s="260"/>
      <c r="AA1740" s="260"/>
      <c r="AB1740" s="260"/>
      <c r="AC1740" s="260"/>
      <c r="AD1740" s="260"/>
      <c r="AE1740" s="260"/>
      <c r="AF1740" s="260"/>
      <c r="AG1740" s="260"/>
      <c r="AH1740" s="260"/>
    </row>
    <row r="1840" spans="2:34" ht="15" customHeight="1" x14ac:dyDescent="0.25">
      <c r="B1840" s="260"/>
      <c r="C1840" s="260"/>
      <c r="D1840" s="260"/>
      <c r="E1840" s="260"/>
      <c r="F1840" s="260"/>
      <c r="G1840" s="260"/>
      <c r="H1840" s="260"/>
      <c r="I1840" s="260"/>
      <c r="J1840" s="260"/>
      <c r="K1840" s="260"/>
      <c r="L1840" s="260"/>
      <c r="M1840" s="260"/>
      <c r="N1840" s="260"/>
      <c r="O1840" s="260"/>
      <c r="P1840" s="260"/>
      <c r="Q1840" s="260"/>
      <c r="R1840" s="260"/>
      <c r="S1840" s="260"/>
      <c r="T1840" s="260"/>
      <c r="U1840" s="260"/>
      <c r="V1840" s="260"/>
      <c r="W1840" s="260"/>
      <c r="X1840" s="260"/>
      <c r="Y1840" s="260"/>
      <c r="Z1840" s="260"/>
      <c r="AA1840" s="260"/>
      <c r="AB1840" s="260"/>
      <c r="AC1840" s="260"/>
      <c r="AD1840" s="260"/>
      <c r="AE1840" s="260"/>
      <c r="AF1840" s="260"/>
      <c r="AG1840" s="260"/>
      <c r="AH1840" s="260"/>
    </row>
    <row r="1940" spans="2:34" ht="15" customHeight="1" x14ac:dyDescent="0.25">
      <c r="B1940" s="260"/>
      <c r="C1940" s="260"/>
      <c r="D1940" s="260"/>
      <c r="E1940" s="260"/>
      <c r="F1940" s="260"/>
      <c r="G1940" s="260"/>
      <c r="H1940" s="260"/>
      <c r="I1940" s="260"/>
      <c r="J1940" s="260"/>
      <c r="K1940" s="260"/>
      <c r="L1940" s="260"/>
      <c r="M1940" s="260"/>
      <c r="N1940" s="260"/>
      <c r="O1940" s="260"/>
      <c r="P1940" s="260"/>
      <c r="Q1940" s="260"/>
      <c r="R1940" s="260"/>
      <c r="S1940" s="260"/>
      <c r="T1940" s="260"/>
      <c r="U1940" s="260"/>
      <c r="V1940" s="260"/>
      <c r="W1940" s="260"/>
      <c r="X1940" s="260"/>
      <c r="Y1940" s="260"/>
      <c r="Z1940" s="260"/>
      <c r="AA1940" s="260"/>
      <c r="AB1940" s="260"/>
      <c r="AC1940" s="260"/>
      <c r="AD1940" s="260"/>
      <c r="AE1940" s="260"/>
      <c r="AF1940" s="260"/>
      <c r="AG1940" s="260"/>
      <c r="AH1940" s="260"/>
    </row>
    <row r="2040" spans="2:34" ht="15" customHeight="1" x14ac:dyDescent="0.25">
      <c r="B2040" s="260"/>
      <c r="C2040" s="260"/>
      <c r="D2040" s="260"/>
      <c r="E2040" s="260"/>
      <c r="F2040" s="260"/>
      <c r="G2040" s="260"/>
      <c r="H2040" s="260"/>
      <c r="I2040" s="260"/>
      <c r="J2040" s="260"/>
      <c r="K2040" s="260"/>
      <c r="L2040" s="260"/>
      <c r="M2040" s="260"/>
      <c r="N2040" s="260"/>
      <c r="O2040" s="260"/>
      <c r="P2040" s="260"/>
      <c r="Q2040" s="260"/>
      <c r="R2040" s="260"/>
      <c r="S2040" s="260"/>
      <c r="T2040" s="260"/>
      <c r="U2040" s="260"/>
      <c r="V2040" s="260"/>
      <c r="W2040" s="260"/>
      <c r="X2040" s="260"/>
      <c r="Y2040" s="260"/>
      <c r="Z2040" s="260"/>
      <c r="AA2040" s="260"/>
      <c r="AB2040" s="260"/>
      <c r="AC2040" s="260"/>
      <c r="AD2040" s="260"/>
      <c r="AE2040" s="260"/>
      <c r="AF2040" s="260"/>
      <c r="AG2040" s="260"/>
      <c r="AH2040" s="260"/>
    </row>
    <row r="2140" spans="2:34" ht="15" customHeight="1" x14ac:dyDescent="0.25">
      <c r="B2140" s="260"/>
      <c r="C2140" s="260"/>
      <c r="D2140" s="260"/>
      <c r="E2140" s="260"/>
      <c r="F2140" s="260"/>
      <c r="G2140" s="260"/>
      <c r="H2140" s="260"/>
      <c r="I2140" s="260"/>
      <c r="J2140" s="260"/>
      <c r="K2140" s="260"/>
      <c r="L2140" s="260"/>
      <c r="M2140" s="260"/>
      <c r="N2140" s="260"/>
      <c r="O2140" s="260"/>
      <c r="P2140" s="260"/>
      <c r="Q2140" s="260"/>
      <c r="R2140" s="260"/>
      <c r="S2140" s="260"/>
      <c r="T2140" s="260"/>
      <c r="U2140" s="260"/>
      <c r="V2140" s="260"/>
      <c r="W2140" s="260"/>
      <c r="X2140" s="260"/>
      <c r="Y2140" s="260"/>
      <c r="Z2140" s="260"/>
      <c r="AA2140" s="260"/>
      <c r="AB2140" s="260"/>
      <c r="AC2140" s="260"/>
      <c r="AD2140" s="260"/>
      <c r="AE2140" s="260"/>
      <c r="AF2140" s="260"/>
      <c r="AG2140" s="260"/>
      <c r="AH2140" s="260"/>
    </row>
    <row r="2240" spans="2:34" ht="15" customHeight="1" x14ac:dyDescent="0.25">
      <c r="B2240" s="260"/>
      <c r="C2240" s="260"/>
      <c r="D2240" s="260"/>
      <c r="E2240" s="260"/>
      <c r="F2240" s="260"/>
      <c r="G2240" s="260"/>
      <c r="H2240" s="260"/>
      <c r="I2240" s="260"/>
      <c r="J2240" s="260"/>
      <c r="K2240" s="260"/>
      <c r="L2240" s="260"/>
      <c r="M2240" s="260"/>
      <c r="N2240" s="260"/>
      <c r="O2240" s="260"/>
      <c r="P2240" s="260"/>
      <c r="Q2240" s="260"/>
      <c r="R2240" s="260"/>
      <c r="S2240" s="260"/>
      <c r="T2240" s="260"/>
      <c r="U2240" s="260"/>
      <c r="V2240" s="260"/>
      <c r="W2240" s="260"/>
      <c r="X2240" s="260"/>
      <c r="Y2240" s="260"/>
      <c r="Z2240" s="260"/>
      <c r="AA2240" s="260"/>
      <c r="AB2240" s="260"/>
      <c r="AC2240" s="260"/>
      <c r="AD2240" s="260"/>
      <c r="AE2240" s="260"/>
      <c r="AF2240" s="260"/>
      <c r="AG2240" s="260"/>
      <c r="AH2240" s="260"/>
    </row>
    <row r="2340" spans="2:34" ht="15" customHeight="1" x14ac:dyDescent="0.25">
      <c r="B2340" s="260"/>
      <c r="C2340" s="260"/>
      <c r="D2340" s="260"/>
      <c r="E2340" s="260"/>
      <c r="F2340" s="260"/>
      <c r="G2340" s="260"/>
      <c r="H2340" s="260"/>
      <c r="I2340" s="260"/>
      <c r="J2340" s="260"/>
      <c r="K2340" s="260"/>
      <c r="L2340" s="260"/>
      <c r="M2340" s="260"/>
      <c r="N2340" s="260"/>
      <c r="O2340" s="260"/>
      <c r="P2340" s="260"/>
      <c r="Q2340" s="260"/>
      <c r="R2340" s="260"/>
      <c r="S2340" s="260"/>
      <c r="T2340" s="260"/>
      <c r="U2340" s="260"/>
      <c r="V2340" s="260"/>
      <c r="W2340" s="260"/>
      <c r="X2340" s="260"/>
      <c r="Y2340" s="260"/>
      <c r="Z2340" s="260"/>
      <c r="AA2340" s="260"/>
      <c r="AB2340" s="260"/>
      <c r="AC2340" s="260"/>
      <c r="AD2340" s="260"/>
      <c r="AE2340" s="260"/>
      <c r="AF2340" s="260"/>
      <c r="AG2340" s="260"/>
      <c r="AH2340" s="260"/>
    </row>
    <row r="2440" spans="2:34" ht="15" customHeight="1" x14ac:dyDescent="0.25">
      <c r="B2440" s="260"/>
      <c r="C2440" s="260"/>
      <c r="D2440" s="260"/>
      <c r="E2440" s="260"/>
      <c r="F2440" s="260"/>
      <c r="G2440" s="260"/>
      <c r="H2440" s="260"/>
      <c r="I2440" s="260"/>
      <c r="J2440" s="260"/>
      <c r="K2440" s="260"/>
      <c r="L2440" s="260"/>
      <c r="M2440" s="260"/>
      <c r="N2440" s="260"/>
      <c r="O2440" s="260"/>
      <c r="P2440" s="260"/>
      <c r="Q2440" s="260"/>
      <c r="R2440" s="260"/>
      <c r="S2440" s="260"/>
      <c r="T2440" s="260"/>
      <c r="U2440" s="260"/>
      <c r="V2440" s="260"/>
      <c r="W2440" s="260"/>
      <c r="X2440" s="260"/>
      <c r="Y2440" s="260"/>
      <c r="Z2440" s="260"/>
      <c r="AA2440" s="260"/>
      <c r="AB2440" s="260"/>
      <c r="AC2440" s="260"/>
      <c r="AD2440" s="260"/>
      <c r="AE2440" s="260"/>
      <c r="AF2440" s="260"/>
      <c r="AG2440" s="260"/>
      <c r="AH2440" s="260"/>
    </row>
    <row r="2540" spans="2:34" ht="15" customHeight="1" x14ac:dyDescent="0.25">
      <c r="B2540" s="260"/>
      <c r="C2540" s="260"/>
      <c r="D2540" s="260"/>
      <c r="E2540" s="260"/>
      <c r="F2540" s="260"/>
      <c r="G2540" s="260"/>
      <c r="H2540" s="260"/>
      <c r="I2540" s="260"/>
      <c r="J2540" s="260"/>
      <c r="K2540" s="260"/>
      <c r="L2540" s="260"/>
      <c r="M2540" s="260"/>
      <c r="N2540" s="260"/>
      <c r="O2540" s="260"/>
      <c r="P2540" s="260"/>
      <c r="Q2540" s="260"/>
      <c r="R2540" s="260"/>
      <c r="S2540" s="260"/>
      <c r="T2540" s="260"/>
      <c r="U2540" s="260"/>
      <c r="V2540" s="260"/>
      <c r="W2540" s="260"/>
      <c r="X2540" s="260"/>
      <c r="Y2540" s="260"/>
      <c r="Z2540" s="260"/>
      <c r="AA2540" s="260"/>
      <c r="AB2540" s="260"/>
      <c r="AC2540" s="260"/>
      <c r="AD2540" s="260"/>
      <c r="AE2540" s="260"/>
      <c r="AF2540" s="260"/>
      <c r="AG2540" s="260"/>
      <c r="AH2540" s="260"/>
    </row>
  </sheetData>
  <mergeCells count="25">
    <mergeCell ref="B2540:AH2540"/>
    <mergeCell ref="B2040:AH2040"/>
    <mergeCell ref="B2140:AH2140"/>
    <mergeCell ref="B2240:AH2240"/>
    <mergeCell ref="B2340:AH2340"/>
    <mergeCell ref="B2440:AH2440"/>
    <mergeCell ref="B1527:AH1527"/>
    <mergeCell ref="B1622:AH1622"/>
    <mergeCell ref="B1740:AH1740"/>
    <mergeCell ref="B1840:AH1840"/>
    <mergeCell ref="B1940:AH1940"/>
    <mergeCell ref="B1005:AH1005"/>
    <mergeCell ref="B1105:AH1105"/>
    <mergeCell ref="B1180:AH1180"/>
    <mergeCell ref="B1255:AH1255"/>
    <mergeCell ref="B1355:AH1355"/>
    <mergeCell ref="B496:AH496"/>
    <mergeCell ref="B648:AH648"/>
    <mergeCell ref="B748:AH748"/>
    <mergeCell ref="B839:AH839"/>
    <mergeCell ref="B910:AH910"/>
    <mergeCell ref="B80:AG80"/>
    <mergeCell ref="B88:AH88"/>
    <mergeCell ref="B213:AH213"/>
    <mergeCell ref="B379:AH379"/>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zoomScale="80" zoomScaleNormal="80" workbookViewId="0"/>
  </sheetViews>
  <sheetFormatPr defaultColWidth="9.140625" defaultRowHeight="15" x14ac:dyDescent="0.25"/>
  <cols>
    <col min="1" max="1" width="33.140625" style="49" customWidth="1"/>
    <col min="2" max="2" width="13.42578125" style="49" bestFit="1" customWidth="1"/>
    <col min="3" max="3" width="11.5703125" style="49" customWidth="1"/>
    <col min="4" max="4" width="12.85546875" style="49" bestFit="1" customWidth="1"/>
    <col min="5" max="5" width="10.42578125" style="49" bestFit="1" customWidth="1"/>
    <col min="6" max="6" width="11.28515625" style="49" customWidth="1"/>
    <col min="7" max="7" width="13.42578125" style="49" customWidth="1"/>
    <col min="8" max="8" width="12.7109375" style="49" bestFit="1" customWidth="1"/>
    <col min="9" max="9" width="9.7109375" style="49" bestFit="1" customWidth="1"/>
    <col min="10" max="10" width="9.140625" style="49"/>
    <col min="11" max="11" width="10.42578125" style="49" customWidth="1"/>
    <col min="12" max="12" width="12.42578125" style="49" bestFit="1" customWidth="1"/>
    <col min="13" max="14" width="9.140625" style="49"/>
    <col min="15" max="15" width="12.85546875" style="49" bestFit="1" customWidth="1"/>
    <col min="16" max="18" width="9.140625" style="49"/>
    <col min="19" max="19" width="10.42578125" style="49" customWidth="1"/>
    <col min="20" max="22" width="9.140625" style="49"/>
    <col min="23" max="23" width="10.7109375" style="49" customWidth="1"/>
    <col min="24" max="16384" width="9.140625" style="49"/>
  </cols>
  <sheetData>
    <row r="1" spans="1:23" ht="15.75" x14ac:dyDescent="0.25">
      <c r="A1" s="48" t="s">
        <v>413</v>
      </c>
    </row>
    <row r="2" spans="1:23" x14ac:dyDescent="0.25">
      <c r="A2" s="50" t="s">
        <v>414</v>
      </c>
    </row>
    <row r="3" spans="1:23" ht="12.75" customHeight="1" x14ac:dyDescent="0.25">
      <c r="A3" s="51" t="s">
        <v>239</v>
      </c>
      <c r="B3" s="52" t="s">
        <v>415</v>
      </c>
      <c r="C3" s="53"/>
      <c r="D3" s="53"/>
      <c r="E3" s="54" t="s">
        <v>416</v>
      </c>
      <c r="F3" s="54" t="s">
        <v>417</v>
      </c>
      <c r="G3" s="54" t="s">
        <v>418</v>
      </c>
      <c r="H3" s="55" t="s">
        <v>418</v>
      </c>
      <c r="I3" s="56"/>
    </row>
    <row r="4" spans="1:23" ht="26.25" x14ac:dyDescent="0.25">
      <c r="A4" s="57"/>
      <c r="B4" s="58" t="s">
        <v>419</v>
      </c>
      <c r="C4" s="59" t="s">
        <v>420</v>
      </c>
      <c r="D4" s="59" t="s">
        <v>421</v>
      </c>
      <c r="E4" s="59"/>
      <c r="F4" s="59" t="s">
        <v>422</v>
      </c>
      <c r="G4" s="59" t="s">
        <v>423</v>
      </c>
      <c r="H4" s="60" t="s">
        <v>424</v>
      </c>
      <c r="I4" s="61" t="s">
        <v>425</v>
      </c>
    </row>
    <row r="5" spans="1:23" x14ac:dyDescent="0.25">
      <c r="A5" s="62" t="s">
        <v>426</v>
      </c>
      <c r="B5" s="63">
        <v>1</v>
      </c>
      <c r="C5" s="64" t="s">
        <v>427</v>
      </c>
      <c r="D5" s="64"/>
      <c r="E5" s="65"/>
      <c r="F5" s="65"/>
      <c r="G5" s="65"/>
      <c r="H5" s="66"/>
      <c r="I5" s="67"/>
    </row>
    <row r="6" spans="1:23" x14ac:dyDescent="0.25">
      <c r="A6" s="68" t="s">
        <v>428</v>
      </c>
      <c r="B6" s="69" t="s">
        <v>429</v>
      </c>
      <c r="C6" s="70" t="s">
        <v>429</v>
      </c>
      <c r="D6" s="70" t="s">
        <v>429</v>
      </c>
      <c r="E6" s="70" t="s">
        <v>430</v>
      </c>
      <c r="F6" s="71"/>
      <c r="G6" s="71"/>
      <c r="H6" s="72"/>
      <c r="I6" s="73"/>
      <c r="P6" s="74"/>
      <c r="R6" s="74"/>
      <c r="T6" s="74"/>
      <c r="V6" s="74"/>
    </row>
    <row r="7" spans="1:23" x14ac:dyDescent="0.25">
      <c r="A7" s="75" t="s">
        <v>431</v>
      </c>
      <c r="B7" s="76">
        <v>129670</v>
      </c>
      <c r="C7" s="77">
        <v>129670</v>
      </c>
      <c r="D7" s="77">
        <v>138350</v>
      </c>
      <c r="E7" s="77">
        <v>3205</v>
      </c>
      <c r="F7" s="78">
        <v>0.85299999999999998</v>
      </c>
      <c r="G7" s="79">
        <v>16000</v>
      </c>
      <c r="H7" s="80">
        <v>1.6E-2</v>
      </c>
      <c r="I7" s="81">
        <v>0.93726057101554028</v>
      </c>
      <c r="P7" s="74"/>
      <c r="Q7" s="74"/>
      <c r="R7" s="74"/>
      <c r="S7" s="74"/>
      <c r="T7" s="74"/>
      <c r="U7" s="74"/>
      <c r="V7" s="82"/>
      <c r="W7" s="82"/>
    </row>
    <row r="8" spans="1:23" x14ac:dyDescent="0.25">
      <c r="A8" s="75" t="s">
        <v>432</v>
      </c>
      <c r="B8" s="76">
        <v>135084.91292306196</v>
      </c>
      <c r="C8" s="83">
        <v>135084.91292306196</v>
      </c>
      <c r="D8" s="83">
        <v>144475.84269846199</v>
      </c>
      <c r="E8" s="83">
        <v>3266</v>
      </c>
      <c r="F8" s="84">
        <v>0.85562068501529054</v>
      </c>
      <c r="G8" s="79">
        <v>1800</v>
      </c>
      <c r="H8" s="80">
        <v>1.8E-3</v>
      </c>
      <c r="I8" s="81">
        <v>0.93500000000000005</v>
      </c>
      <c r="P8" s="74"/>
      <c r="Q8" s="74"/>
      <c r="R8" s="74"/>
      <c r="S8" s="74"/>
      <c r="T8" s="74"/>
      <c r="U8" s="74"/>
      <c r="V8" s="82"/>
      <c r="W8" s="82"/>
    </row>
    <row r="9" spans="1:23" x14ac:dyDescent="0.25">
      <c r="A9" s="75" t="s">
        <v>433</v>
      </c>
      <c r="B9" s="76">
        <v>152370.90134048002</v>
      </c>
      <c r="C9" s="83">
        <v>152370.90134048002</v>
      </c>
      <c r="D9" s="83">
        <v>162963.53084543315</v>
      </c>
      <c r="E9" s="83">
        <v>3839.6821254480283</v>
      </c>
      <c r="F9" s="84">
        <v>0.83</v>
      </c>
      <c r="G9" s="79">
        <v>48000</v>
      </c>
      <c r="H9" s="80">
        <v>4.8000000000000001E-2</v>
      </c>
      <c r="I9" s="81">
        <v>0.93500000000000016</v>
      </c>
      <c r="P9" s="74"/>
      <c r="Q9" s="74"/>
      <c r="R9" s="74"/>
      <c r="S9" s="74"/>
      <c r="T9" s="74"/>
      <c r="U9" s="74"/>
      <c r="V9" s="82"/>
      <c r="W9" s="82"/>
    </row>
    <row r="10" spans="1:23" x14ac:dyDescent="0.25">
      <c r="A10" s="75" t="s">
        <v>434</v>
      </c>
      <c r="B10" s="76">
        <v>152370.90134048002</v>
      </c>
      <c r="C10" s="85">
        <v>152370.90134048002</v>
      </c>
      <c r="D10" s="85">
        <v>162963.53084543315</v>
      </c>
      <c r="E10" s="85">
        <v>3839.6821254480283</v>
      </c>
      <c r="F10" s="86">
        <v>0.83</v>
      </c>
      <c r="G10" s="85">
        <v>48000</v>
      </c>
      <c r="H10" s="80">
        <v>4.8000000000000001E-2</v>
      </c>
      <c r="I10" s="81">
        <v>0.93500000000000016</v>
      </c>
      <c r="T10" s="74"/>
      <c r="U10" s="74"/>
      <c r="V10" s="82"/>
      <c r="W10" s="82"/>
    </row>
    <row r="11" spans="1:23" x14ac:dyDescent="0.25">
      <c r="A11" s="75" t="s">
        <v>435</v>
      </c>
      <c r="B11" s="76">
        <v>145194.18901496602</v>
      </c>
      <c r="C11" s="85">
        <v>145194.18901496602</v>
      </c>
      <c r="D11" s="85">
        <v>155287.90268980322</v>
      </c>
      <c r="E11" s="85">
        <v>3500.47748781362</v>
      </c>
      <c r="F11" s="86">
        <v>0.83245885654014951</v>
      </c>
      <c r="G11" s="85">
        <v>37227.389654331695</v>
      </c>
      <c r="H11" s="80">
        <v>3.7227389654331693E-2</v>
      </c>
      <c r="I11" s="81">
        <v>0.93500000000000005</v>
      </c>
      <c r="L11" s="85"/>
      <c r="M11" s="85"/>
      <c r="N11" s="85"/>
      <c r="O11" s="85"/>
      <c r="P11" s="86"/>
      <c r="Q11" s="85"/>
      <c r="R11" s="80"/>
      <c r="S11" s="87"/>
      <c r="T11" s="74"/>
      <c r="U11" s="74"/>
      <c r="V11" s="82"/>
      <c r="W11" s="82"/>
    </row>
    <row r="12" spans="1:23" x14ac:dyDescent="0.25">
      <c r="A12" s="75" t="s">
        <v>436</v>
      </c>
      <c r="B12" s="76">
        <v>128448.52692210001</v>
      </c>
      <c r="C12" s="83">
        <v>128448.52692210001</v>
      </c>
      <c r="D12" s="83">
        <v>137378.10365999999</v>
      </c>
      <c r="E12" s="83">
        <v>2709</v>
      </c>
      <c r="F12" s="84">
        <v>0.84059083544303792</v>
      </c>
      <c r="G12" s="79">
        <v>1600</v>
      </c>
      <c r="H12" s="80">
        <v>1.6000000000000001E-3</v>
      </c>
      <c r="I12" s="81">
        <v>0.93500000000000005</v>
      </c>
      <c r="L12" s="74"/>
      <c r="M12" s="74"/>
      <c r="N12" s="74"/>
      <c r="O12" s="74"/>
      <c r="P12" s="74"/>
      <c r="Q12" s="74"/>
      <c r="R12" s="82"/>
      <c r="S12" s="82"/>
    </row>
    <row r="13" spans="1:23" x14ac:dyDescent="0.25">
      <c r="A13" s="49" t="s">
        <v>437</v>
      </c>
      <c r="B13" s="76">
        <v>125600.90733399388</v>
      </c>
      <c r="C13" s="88">
        <v>125600.90733399388</v>
      </c>
      <c r="D13" s="88">
        <v>134008.52571649614</v>
      </c>
      <c r="E13" s="89">
        <v>3087.2372132564833</v>
      </c>
      <c r="F13" s="90">
        <v>0.85299999999999998</v>
      </c>
      <c r="G13" s="90">
        <v>16000</v>
      </c>
      <c r="H13" s="80">
        <v>1.6E-2</v>
      </c>
      <c r="I13" s="81">
        <v>0.93726057101554028</v>
      </c>
    </row>
    <row r="14" spans="1:23" x14ac:dyDescent="0.25">
      <c r="A14" s="49" t="s">
        <v>438</v>
      </c>
      <c r="B14" s="76">
        <v>122492.60888766299</v>
      </c>
      <c r="C14" s="88">
        <v>122492.60888766299</v>
      </c>
      <c r="D14" s="88">
        <v>130692.16040416578</v>
      </c>
      <c r="E14" s="89">
        <v>2984.0426545960995</v>
      </c>
      <c r="F14" s="90">
        <v>0.85299999999999998</v>
      </c>
      <c r="G14" s="90">
        <v>16000</v>
      </c>
      <c r="H14" s="80">
        <v>1.6E-2</v>
      </c>
      <c r="I14" s="81">
        <v>0.93726057101554017</v>
      </c>
    </row>
    <row r="15" spans="1:23" x14ac:dyDescent="0.25">
      <c r="A15" s="75" t="s">
        <v>439</v>
      </c>
      <c r="B15" s="76">
        <v>116090</v>
      </c>
      <c r="C15" s="77">
        <v>116090</v>
      </c>
      <c r="D15" s="77">
        <v>124340</v>
      </c>
      <c r="E15" s="77">
        <v>2819</v>
      </c>
      <c r="F15" s="78">
        <v>0.86299999999999999</v>
      </c>
      <c r="G15" s="85">
        <v>10</v>
      </c>
      <c r="H15" s="80">
        <v>1.0000000000000001E-5</v>
      </c>
      <c r="I15" s="81">
        <v>0.93364967025896739</v>
      </c>
      <c r="O15" s="74"/>
      <c r="P15" s="91"/>
      <c r="Q15" s="91"/>
      <c r="R15" s="91"/>
      <c r="S15" s="91"/>
      <c r="T15" s="91"/>
      <c r="U15" s="91"/>
      <c r="V15" s="92"/>
      <c r="W15" s="88"/>
    </row>
    <row r="16" spans="1:23" x14ac:dyDescent="0.25">
      <c r="A16" s="75" t="s">
        <v>440</v>
      </c>
      <c r="B16" s="76">
        <v>112193.52</v>
      </c>
      <c r="C16" s="85">
        <v>112193.52</v>
      </c>
      <c r="D16" s="85">
        <v>120438.62000000001</v>
      </c>
      <c r="E16" s="85">
        <v>2835.5620000000004</v>
      </c>
      <c r="F16" s="86">
        <v>0.82778546968819577</v>
      </c>
      <c r="G16" s="93">
        <v>9.0261788360871336</v>
      </c>
      <c r="H16" s="80">
        <v>9.0261788360871334E-6</v>
      </c>
      <c r="I16" s="81">
        <v>0.931541062160958</v>
      </c>
      <c r="S16" s="91"/>
      <c r="T16" s="91"/>
      <c r="U16" s="91"/>
      <c r="V16" s="92"/>
      <c r="W16" s="88"/>
    </row>
    <row r="17" spans="1:23" x14ac:dyDescent="0.25">
      <c r="A17" s="75" t="s">
        <v>441</v>
      </c>
      <c r="B17" s="76">
        <v>112193.52</v>
      </c>
      <c r="C17" s="85">
        <v>112193.52</v>
      </c>
      <c r="D17" s="85">
        <v>120438.62000000001</v>
      </c>
      <c r="E17" s="85">
        <v>2835.5620000000004</v>
      </c>
      <c r="F17" s="86">
        <v>0.82778546968819577</v>
      </c>
      <c r="G17" s="93">
        <v>9.0261788360871336</v>
      </c>
      <c r="H17" s="80">
        <v>9.0261788360871334E-6</v>
      </c>
      <c r="I17" s="81">
        <v>0.931541062160958</v>
      </c>
      <c r="O17" s="74"/>
      <c r="P17" s="91"/>
      <c r="Q17" s="91"/>
      <c r="R17" s="91"/>
      <c r="S17" s="91"/>
      <c r="T17" s="91"/>
      <c r="U17" s="91"/>
      <c r="V17" s="92"/>
      <c r="W17" s="88"/>
    </row>
    <row r="18" spans="1:23" x14ac:dyDescent="0.25">
      <c r="A18" s="75" t="s">
        <v>442</v>
      </c>
      <c r="B18" s="76">
        <v>106150</v>
      </c>
      <c r="C18" s="85">
        <v>106150</v>
      </c>
      <c r="D18" s="85">
        <v>114387.5</v>
      </c>
      <c r="E18" s="85">
        <v>2861.25</v>
      </c>
      <c r="F18" s="86">
        <v>0.77774999999999994</v>
      </c>
      <c r="G18" s="93">
        <v>7.642500028014183</v>
      </c>
      <c r="H18" s="80">
        <v>7.6425000280141833E-6</v>
      </c>
      <c r="I18" s="81">
        <v>0.92798601245765489</v>
      </c>
      <c r="S18" s="91"/>
      <c r="T18" s="91"/>
      <c r="U18" s="91"/>
      <c r="V18" s="92"/>
      <c r="W18" s="88"/>
    </row>
    <row r="19" spans="1:23" x14ac:dyDescent="0.25">
      <c r="A19" s="75" t="s">
        <v>443</v>
      </c>
      <c r="B19" s="76">
        <v>100186</v>
      </c>
      <c r="C19" s="85">
        <v>100186</v>
      </c>
      <c r="D19" s="85">
        <v>108416</v>
      </c>
      <c r="E19" s="85">
        <v>2886.6</v>
      </c>
      <c r="F19" s="86">
        <v>0.72659999999999991</v>
      </c>
      <c r="G19" s="93">
        <v>6.2280000448226929</v>
      </c>
      <c r="H19" s="80">
        <v>6.2280000448226927E-6</v>
      </c>
      <c r="I19" s="81">
        <v>0.92408869539551353</v>
      </c>
      <c r="J19" s="91"/>
      <c r="K19" s="91"/>
      <c r="L19" s="91"/>
      <c r="M19" s="92"/>
      <c r="N19" s="88"/>
    </row>
    <row r="20" spans="1:23" x14ac:dyDescent="0.25">
      <c r="A20" s="94" t="s">
        <v>444</v>
      </c>
      <c r="B20" s="76">
        <v>128450</v>
      </c>
      <c r="C20" s="77">
        <v>128450</v>
      </c>
      <c r="D20" s="77">
        <v>137380</v>
      </c>
      <c r="E20" s="77">
        <v>3167</v>
      </c>
      <c r="F20" s="78">
        <v>0.86499999999999999</v>
      </c>
      <c r="G20" s="85">
        <v>200</v>
      </c>
      <c r="H20" s="80">
        <v>2.0000000000000001E-4</v>
      </c>
      <c r="I20" s="81">
        <v>0.93499781627602274</v>
      </c>
      <c r="O20" s="82"/>
      <c r="W20" s="88"/>
    </row>
    <row r="21" spans="1:23" x14ac:dyDescent="0.25">
      <c r="A21" s="95" t="s">
        <v>632</v>
      </c>
      <c r="B21" s="76">
        <v>129487.84757606639</v>
      </c>
      <c r="C21" s="85">
        <v>129487.84757606639</v>
      </c>
      <c r="D21" s="85">
        <v>138490</v>
      </c>
      <c r="E21" s="85">
        <v>3206</v>
      </c>
      <c r="F21" s="96">
        <v>0.871</v>
      </c>
      <c r="G21" s="85">
        <v>11</v>
      </c>
      <c r="H21" s="80">
        <v>1.1E-5</v>
      </c>
      <c r="I21" s="81"/>
    </row>
    <row r="22" spans="1:23" x14ac:dyDescent="0.25">
      <c r="A22" s="75" t="s">
        <v>445</v>
      </c>
      <c r="B22" s="76">
        <v>128450</v>
      </c>
      <c r="C22" s="85">
        <v>128450</v>
      </c>
      <c r="D22" s="85">
        <v>137380</v>
      </c>
      <c r="E22" s="85">
        <v>3167</v>
      </c>
      <c r="F22" s="86">
        <v>0.86499999999999999</v>
      </c>
      <c r="G22" s="85">
        <v>11</v>
      </c>
      <c r="H22" s="80">
        <v>1.1E-5</v>
      </c>
      <c r="I22" s="81">
        <v>0.93499781627602274</v>
      </c>
    </row>
    <row r="23" spans="1:23" x14ac:dyDescent="0.25">
      <c r="A23" s="75" t="s">
        <v>446</v>
      </c>
      <c r="B23" s="76">
        <v>129487.84757606639</v>
      </c>
      <c r="C23" s="85">
        <v>129487.84757606639</v>
      </c>
      <c r="D23" s="77">
        <v>138490</v>
      </c>
      <c r="E23" s="77">
        <v>3206</v>
      </c>
      <c r="F23" s="78">
        <v>0.871</v>
      </c>
      <c r="G23" s="79">
        <v>11</v>
      </c>
      <c r="H23" s="80">
        <v>1.1E-5</v>
      </c>
      <c r="I23" s="81">
        <v>0.93499781627602274</v>
      </c>
    </row>
    <row r="24" spans="1:23" x14ac:dyDescent="0.25">
      <c r="A24" s="75" t="s">
        <v>447</v>
      </c>
      <c r="B24" s="76">
        <v>116920</v>
      </c>
      <c r="C24" s="77">
        <v>116920</v>
      </c>
      <c r="D24" s="77">
        <v>125080</v>
      </c>
      <c r="E24" s="77">
        <v>2745</v>
      </c>
      <c r="F24" s="78">
        <v>0.85</v>
      </c>
      <c r="G24" s="79">
        <v>1</v>
      </c>
      <c r="H24" s="80">
        <v>9.9999999999999995E-7</v>
      </c>
      <c r="I24" s="81">
        <v>0.93476175247841387</v>
      </c>
    </row>
    <row r="25" spans="1:23" x14ac:dyDescent="0.25">
      <c r="A25" s="97" t="s">
        <v>633</v>
      </c>
      <c r="B25" s="76">
        <v>118237.434842673</v>
      </c>
      <c r="C25" s="85">
        <v>118237.434842673</v>
      </c>
      <c r="D25" s="85">
        <v>126586.157141156</v>
      </c>
      <c r="E25" s="85">
        <v>2833.8569764657</v>
      </c>
      <c r="F25" s="86">
        <v>0.85315638757897505</v>
      </c>
      <c r="G25" s="85">
        <v>10</v>
      </c>
      <c r="H25" s="80">
        <v>1.0000000000000001E-5</v>
      </c>
      <c r="I25" s="81">
        <v>0.93404711473172097</v>
      </c>
    </row>
    <row r="26" spans="1:23" x14ac:dyDescent="0.25">
      <c r="A26" s="98" t="s">
        <v>448</v>
      </c>
      <c r="B26" s="76">
        <v>124307.03423937227</v>
      </c>
      <c r="C26" s="85">
        <v>124307.03423937227</v>
      </c>
      <c r="D26" s="85">
        <v>132948.69438683367</v>
      </c>
      <c r="E26" s="85">
        <v>3035.8996219999995</v>
      </c>
      <c r="F26" s="86">
        <v>0.86199999999999999</v>
      </c>
      <c r="G26" s="85">
        <v>700</v>
      </c>
      <c r="H26" s="80">
        <v>6.9999999999999999E-4</v>
      </c>
      <c r="I26" s="81">
        <v>0.93500003751584637</v>
      </c>
    </row>
    <row r="27" spans="1:23" x14ac:dyDescent="0.25">
      <c r="A27" s="98" t="s">
        <v>449</v>
      </c>
      <c r="B27" s="76">
        <v>123041.23110601204</v>
      </c>
      <c r="C27" s="77">
        <v>123041.23110601204</v>
      </c>
      <c r="D27" s="77">
        <v>131594.89429852215</v>
      </c>
      <c r="E27" s="99">
        <v>2998.0455119999997</v>
      </c>
      <c r="F27" s="78">
        <v>0.86</v>
      </c>
      <c r="G27" s="79">
        <v>11</v>
      </c>
      <c r="H27" s="80">
        <v>1.1E-5</v>
      </c>
      <c r="I27" s="81">
        <v>0.93500003751584626</v>
      </c>
    </row>
    <row r="28" spans="1:23" x14ac:dyDescent="0.25">
      <c r="A28" s="98" t="s">
        <v>450</v>
      </c>
      <c r="B28" s="76">
        <v>111520</v>
      </c>
      <c r="C28" s="85">
        <v>111520</v>
      </c>
      <c r="D28" s="77">
        <v>119740</v>
      </c>
      <c r="E28" s="77">
        <v>2651</v>
      </c>
      <c r="F28" s="78">
        <v>0.84199999999999997</v>
      </c>
      <c r="G28" s="79">
        <v>0</v>
      </c>
      <c r="H28" s="80">
        <v>0</v>
      </c>
      <c r="I28" s="81">
        <v>0.93135126106564226</v>
      </c>
      <c r="J28" s="100"/>
    </row>
    <row r="29" spans="1:23" x14ac:dyDescent="0.25">
      <c r="A29" s="98" t="s">
        <v>451</v>
      </c>
      <c r="B29" s="76">
        <v>140352.52220119376</v>
      </c>
      <c r="C29" s="85">
        <v>140352.52220119376</v>
      </c>
      <c r="D29" s="85">
        <v>150110</v>
      </c>
      <c r="E29" s="85">
        <v>3752</v>
      </c>
      <c r="F29" s="86">
        <v>0.86799999999999999</v>
      </c>
      <c r="G29" s="79">
        <v>5000</v>
      </c>
      <c r="H29" s="80">
        <v>5.0000000000000001E-3</v>
      </c>
      <c r="I29" s="81">
        <v>0.93499781627602263</v>
      </c>
    </row>
    <row r="30" spans="1:23" x14ac:dyDescent="0.25">
      <c r="A30" s="98" t="s">
        <v>452</v>
      </c>
      <c r="B30" s="76">
        <v>140352.52220119376</v>
      </c>
      <c r="C30" s="77">
        <v>140352.52220119376</v>
      </c>
      <c r="D30" s="77">
        <v>150110</v>
      </c>
      <c r="E30" s="77">
        <v>3752</v>
      </c>
      <c r="F30" s="101">
        <v>0.86799999999999999</v>
      </c>
      <c r="G30" s="79">
        <v>27000</v>
      </c>
      <c r="H30" s="80">
        <v>2.7E-2</v>
      </c>
      <c r="I30" s="81">
        <v>0.93499781627602263</v>
      </c>
    </row>
    <row r="31" spans="1:23" x14ac:dyDescent="0.25">
      <c r="A31" s="98" t="s">
        <v>453</v>
      </c>
      <c r="B31" s="76">
        <v>57250</v>
      </c>
      <c r="C31" s="77">
        <v>57250</v>
      </c>
      <c r="D31" s="77">
        <v>65200</v>
      </c>
      <c r="E31" s="77">
        <v>3006</v>
      </c>
      <c r="F31" s="101">
        <v>0.375</v>
      </c>
      <c r="G31" s="85">
        <v>0</v>
      </c>
      <c r="H31" s="80">
        <v>0</v>
      </c>
      <c r="I31" s="81">
        <v>0.87806748466257667</v>
      </c>
      <c r="J31" s="100"/>
    </row>
    <row r="32" spans="1:23" x14ac:dyDescent="0.25">
      <c r="A32" s="98" t="s">
        <v>454</v>
      </c>
      <c r="B32" s="76">
        <v>76330</v>
      </c>
      <c r="C32" s="102">
        <v>76330</v>
      </c>
      <c r="D32" s="99">
        <v>84530</v>
      </c>
      <c r="E32" s="102">
        <v>2988</v>
      </c>
      <c r="F32" s="103">
        <v>0.52200000000000002</v>
      </c>
      <c r="G32" s="104">
        <v>0.57000011205673218</v>
      </c>
      <c r="H32" s="80">
        <v>5.7000011205673218E-7</v>
      </c>
      <c r="I32" s="81">
        <v>0.90299302022950434</v>
      </c>
    </row>
    <row r="33" spans="1:11" x14ac:dyDescent="0.25">
      <c r="A33" s="98" t="s">
        <v>455</v>
      </c>
      <c r="B33" s="76">
        <v>99837</v>
      </c>
      <c r="C33" s="102">
        <v>99837</v>
      </c>
      <c r="D33" s="99">
        <v>108458</v>
      </c>
      <c r="E33" s="102">
        <v>3065</v>
      </c>
      <c r="F33" s="103">
        <v>0.64859999999999995</v>
      </c>
      <c r="G33" s="104">
        <v>0</v>
      </c>
      <c r="H33" s="80">
        <v>0</v>
      </c>
      <c r="I33" s="81">
        <v>0.92051300964428628</v>
      </c>
      <c r="J33" s="100"/>
    </row>
    <row r="34" spans="1:11" x14ac:dyDescent="0.25">
      <c r="A34" s="98" t="s">
        <v>456</v>
      </c>
      <c r="B34" s="76">
        <v>83127</v>
      </c>
      <c r="C34" s="85">
        <v>83127</v>
      </c>
      <c r="D34" s="85">
        <v>89511</v>
      </c>
      <c r="E34" s="85">
        <v>2964</v>
      </c>
      <c r="F34" s="86">
        <v>0.61980000000000002</v>
      </c>
      <c r="G34" s="85">
        <v>0</v>
      </c>
      <c r="H34" s="80">
        <v>0</v>
      </c>
      <c r="I34" s="81">
        <v>0.92867915675168411</v>
      </c>
    </row>
    <row r="35" spans="1:11" x14ac:dyDescent="0.25">
      <c r="A35" s="98" t="s">
        <v>457</v>
      </c>
      <c r="B35" s="76">
        <v>116090</v>
      </c>
      <c r="C35" s="77">
        <v>116090</v>
      </c>
      <c r="D35" s="77">
        <v>124340</v>
      </c>
      <c r="E35" s="79">
        <v>2819</v>
      </c>
      <c r="F35" s="101">
        <v>0.86299999999999999</v>
      </c>
      <c r="G35" s="79">
        <v>10</v>
      </c>
      <c r="H35" s="80">
        <v>1.0000000000000001E-5</v>
      </c>
      <c r="I35" s="81">
        <v>0.93364967025896739</v>
      </c>
      <c r="J35" s="100"/>
    </row>
    <row r="36" spans="1:11" x14ac:dyDescent="0.25">
      <c r="A36" s="98" t="s">
        <v>458</v>
      </c>
      <c r="B36" s="76">
        <v>84950</v>
      </c>
      <c r="C36" s="77">
        <v>84950</v>
      </c>
      <c r="D36" s="77">
        <v>91410</v>
      </c>
      <c r="E36" s="77">
        <v>1923</v>
      </c>
      <c r="F36" s="78">
        <v>0.82</v>
      </c>
      <c r="G36" s="79">
        <v>0</v>
      </c>
      <c r="H36" s="80">
        <v>0</v>
      </c>
      <c r="I36" s="81">
        <v>0.9293293950333662</v>
      </c>
      <c r="J36" s="100"/>
    </row>
    <row r="37" spans="1:11" x14ac:dyDescent="0.25">
      <c r="A37" s="98" t="s">
        <v>459</v>
      </c>
      <c r="B37" s="76">
        <v>74720</v>
      </c>
      <c r="C37" s="77">
        <v>74720</v>
      </c>
      <c r="D37" s="77">
        <v>84820</v>
      </c>
      <c r="E37" s="77">
        <v>1621</v>
      </c>
      <c r="F37" s="105">
        <v>0.75</v>
      </c>
      <c r="G37" s="79">
        <v>0</v>
      </c>
      <c r="H37" s="80">
        <v>0</v>
      </c>
      <c r="I37" s="81">
        <v>0.88092431030417351</v>
      </c>
      <c r="J37" s="100"/>
    </row>
    <row r="38" spans="1:11" x14ac:dyDescent="0.25">
      <c r="A38" s="98" t="s">
        <v>460</v>
      </c>
      <c r="B38" s="76">
        <v>68930</v>
      </c>
      <c r="C38" s="79">
        <v>68930</v>
      </c>
      <c r="D38" s="85">
        <v>75610</v>
      </c>
      <c r="E38" s="79">
        <v>2518</v>
      </c>
      <c r="F38" s="101">
        <v>0.52200000000000002</v>
      </c>
      <c r="G38" s="79">
        <v>0</v>
      </c>
      <c r="H38" s="80">
        <v>0</v>
      </c>
      <c r="I38" s="81">
        <v>0.91165189789710355</v>
      </c>
      <c r="J38" s="100"/>
    </row>
    <row r="39" spans="1:11" x14ac:dyDescent="0.25">
      <c r="A39" s="98" t="s">
        <v>461</v>
      </c>
      <c r="B39" s="76">
        <v>72200</v>
      </c>
      <c r="C39" s="77">
        <v>72200</v>
      </c>
      <c r="D39" s="77">
        <v>79196.89540113158</v>
      </c>
      <c r="E39" s="77">
        <v>3255</v>
      </c>
      <c r="F39" s="78">
        <v>0.47399999999999998</v>
      </c>
      <c r="G39" s="79">
        <v>0</v>
      </c>
      <c r="H39" s="80">
        <v>0</v>
      </c>
      <c r="I39" s="81">
        <v>0.91165189789710355</v>
      </c>
      <c r="J39" s="100"/>
      <c r="K39" s="100"/>
    </row>
    <row r="40" spans="1:11" x14ac:dyDescent="0.25">
      <c r="A40" s="98" t="s">
        <v>462</v>
      </c>
      <c r="B40" s="76">
        <v>119550</v>
      </c>
      <c r="C40" s="77">
        <v>119550</v>
      </c>
      <c r="D40" s="77">
        <v>127960</v>
      </c>
      <c r="E40" s="77">
        <v>3361</v>
      </c>
      <c r="F40" s="78">
        <v>0.77600000000000002</v>
      </c>
      <c r="G40" s="79">
        <v>0</v>
      </c>
      <c r="H40" s="80">
        <v>0</v>
      </c>
      <c r="I40" s="81">
        <v>0.93427633635511098</v>
      </c>
      <c r="J40" s="100"/>
      <c r="K40" s="100"/>
    </row>
    <row r="41" spans="1:11" x14ac:dyDescent="0.25">
      <c r="A41" s="98" t="s">
        <v>463</v>
      </c>
      <c r="B41" s="76">
        <v>123670</v>
      </c>
      <c r="C41" s="79">
        <v>123670</v>
      </c>
      <c r="D41" s="79">
        <v>130030</v>
      </c>
      <c r="E41" s="79">
        <v>3017</v>
      </c>
      <c r="F41" s="101">
        <v>0.85299999999999998</v>
      </c>
      <c r="G41" s="85">
        <v>0</v>
      </c>
      <c r="H41" s="80">
        <v>0</v>
      </c>
      <c r="I41" s="81">
        <v>0.95108821041298164</v>
      </c>
      <c r="K41" s="100"/>
    </row>
    <row r="42" spans="1:11" x14ac:dyDescent="0.25">
      <c r="A42" s="97" t="s">
        <v>464</v>
      </c>
      <c r="B42" s="76">
        <v>117059</v>
      </c>
      <c r="C42" s="99">
        <v>117059</v>
      </c>
      <c r="D42" s="99">
        <v>125293.76528649101</v>
      </c>
      <c r="E42" s="99">
        <v>2835</v>
      </c>
      <c r="F42" s="101">
        <v>0.871</v>
      </c>
      <c r="G42" s="85">
        <v>0</v>
      </c>
      <c r="H42" s="80">
        <v>0</v>
      </c>
      <c r="I42" s="81">
        <v>0.93427633635511098</v>
      </c>
      <c r="K42" s="100"/>
    </row>
    <row r="43" spans="1:11" x14ac:dyDescent="0.25">
      <c r="A43" s="97" t="s">
        <v>465</v>
      </c>
      <c r="B43" s="76">
        <v>122887</v>
      </c>
      <c r="C43" s="99">
        <v>122887</v>
      </c>
      <c r="D43" s="99">
        <v>130817</v>
      </c>
      <c r="E43" s="99">
        <v>2948</v>
      </c>
      <c r="F43" s="101">
        <v>0.871</v>
      </c>
      <c r="G43" s="85">
        <v>0</v>
      </c>
      <c r="H43" s="80">
        <v>0</v>
      </c>
      <c r="I43" s="81">
        <v>0.93938096730547249</v>
      </c>
      <c r="K43" s="100"/>
    </row>
    <row r="44" spans="1:11" x14ac:dyDescent="0.25">
      <c r="A44" s="98" t="s">
        <v>466</v>
      </c>
      <c r="B44" s="76">
        <v>123542.426446789</v>
      </c>
      <c r="C44" s="99">
        <v>123542.426446789</v>
      </c>
      <c r="D44" s="99">
        <v>133070.13702382601</v>
      </c>
      <c r="E44" s="99">
        <v>3003.2639480974099</v>
      </c>
      <c r="F44" s="101">
        <v>0.871</v>
      </c>
      <c r="G44" s="85">
        <v>0</v>
      </c>
      <c r="H44" s="80">
        <v>0</v>
      </c>
      <c r="I44" s="81">
        <v>0.92840083590406852</v>
      </c>
      <c r="K44" s="100"/>
    </row>
    <row r="45" spans="1:11" x14ac:dyDescent="0.25">
      <c r="A45" s="49" t="s">
        <v>467</v>
      </c>
      <c r="B45" s="76">
        <v>115983</v>
      </c>
      <c r="C45" s="83">
        <v>115983</v>
      </c>
      <c r="D45" s="85">
        <v>124230</v>
      </c>
      <c r="E45" s="83">
        <v>2830</v>
      </c>
      <c r="F45" s="84">
        <v>0.84</v>
      </c>
      <c r="G45" s="79">
        <v>0</v>
      </c>
      <c r="H45" s="80">
        <v>0</v>
      </c>
      <c r="I45" s="81">
        <v>0.93361506882395562</v>
      </c>
    </row>
    <row r="46" spans="1:11" x14ac:dyDescent="0.25">
      <c r="A46" s="98" t="s">
        <v>468</v>
      </c>
      <c r="B46" s="76">
        <v>113309</v>
      </c>
      <c r="C46" s="85">
        <v>113309</v>
      </c>
      <c r="D46" s="85">
        <v>121365.86456635887</v>
      </c>
      <c r="E46" s="85">
        <v>2713</v>
      </c>
      <c r="F46" s="86">
        <v>0.83109999999999995</v>
      </c>
      <c r="G46" s="106">
        <v>10</v>
      </c>
      <c r="H46" s="80">
        <v>1.0000000000000001E-5</v>
      </c>
      <c r="I46" s="81">
        <v>0.93361506882395551</v>
      </c>
      <c r="K46" s="100"/>
    </row>
    <row r="47" spans="1:11" x14ac:dyDescent="0.25">
      <c r="A47" s="75" t="s">
        <v>634</v>
      </c>
      <c r="B47" s="76">
        <v>112060.7</v>
      </c>
      <c r="C47" s="77">
        <v>112060.7</v>
      </c>
      <c r="D47" s="77">
        <v>120028.80388505213</v>
      </c>
      <c r="E47" s="77">
        <v>2819</v>
      </c>
      <c r="F47" s="101">
        <v>0.86430000000000007</v>
      </c>
      <c r="G47" s="79">
        <v>10</v>
      </c>
      <c r="H47" s="80">
        <v>1.0000000000000001E-5</v>
      </c>
      <c r="I47" s="81">
        <v>0.93361506882395551</v>
      </c>
    </row>
    <row r="48" spans="1:11" x14ac:dyDescent="0.25">
      <c r="A48" s="75" t="s">
        <v>469</v>
      </c>
      <c r="B48" s="76">
        <v>119776.6214942081</v>
      </c>
      <c r="C48" s="77">
        <v>119776.6214942081</v>
      </c>
      <c r="D48" s="77">
        <v>128103.33335647394</v>
      </c>
      <c r="E48" s="77">
        <v>2865.5561269999994</v>
      </c>
      <c r="F48" s="101">
        <v>0.84699999999999998</v>
      </c>
      <c r="G48" s="79">
        <v>0</v>
      </c>
      <c r="H48" s="80">
        <v>0</v>
      </c>
      <c r="I48" s="81">
        <v>0.93500003751584626</v>
      </c>
    </row>
    <row r="49" spans="1:12" x14ac:dyDescent="0.25">
      <c r="A49" s="75" t="s">
        <v>470</v>
      </c>
      <c r="B49" s="76">
        <v>30500</v>
      </c>
      <c r="C49" s="77">
        <v>30500</v>
      </c>
      <c r="D49" s="77">
        <v>36020</v>
      </c>
      <c r="E49" s="77">
        <v>268</v>
      </c>
      <c r="F49" s="101">
        <v>0</v>
      </c>
      <c r="G49" s="79">
        <v>0</v>
      </c>
      <c r="H49" s="80">
        <v>0</v>
      </c>
      <c r="I49" s="81">
        <v>0.84675180455302612</v>
      </c>
      <c r="J49" s="100"/>
    </row>
    <row r="50" spans="1:12" x14ac:dyDescent="0.25">
      <c r="A50" s="75" t="s">
        <v>471</v>
      </c>
      <c r="B50" s="76">
        <v>93540</v>
      </c>
      <c r="C50" s="77">
        <v>93540</v>
      </c>
      <c r="D50" s="77">
        <v>101130</v>
      </c>
      <c r="E50" s="77">
        <v>2811</v>
      </c>
      <c r="F50" s="101">
        <v>0.68100000000000005</v>
      </c>
      <c r="G50" s="79">
        <v>0</v>
      </c>
      <c r="H50" s="80">
        <v>0</v>
      </c>
      <c r="I50" s="81">
        <v>0.92494808662118067</v>
      </c>
      <c r="J50" s="100"/>
    </row>
    <row r="51" spans="1:12" x14ac:dyDescent="0.25">
      <c r="A51" s="75" t="s">
        <v>472</v>
      </c>
      <c r="B51" s="76">
        <v>96720</v>
      </c>
      <c r="C51" s="77">
        <v>96720</v>
      </c>
      <c r="D51" s="77">
        <v>104530</v>
      </c>
      <c r="E51" s="77">
        <v>2810</v>
      </c>
      <c r="F51" s="101">
        <v>0.70599999999999996</v>
      </c>
      <c r="G51" s="79">
        <v>0</v>
      </c>
      <c r="H51" s="80">
        <v>0</v>
      </c>
      <c r="I51" s="81">
        <v>0.92528460728977324</v>
      </c>
      <c r="J51" s="100"/>
    </row>
    <row r="52" spans="1:12" x14ac:dyDescent="0.25">
      <c r="A52" s="75" t="s">
        <v>473</v>
      </c>
      <c r="B52" s="76">
        <v>100480</v>
      </c>
      <c r="C52" s="77">
        <v>100480</v>
      </c>
      <c r="D52" s="77">
        <v>108570</v>
      </c>
      <c r="E52" s="77">
        <v>2913</v>
      </c>
      <c r="F52" s="101">
        <v>0.70599999999999996</v>
      </c>
      <c r="G52" s="79">
        <v>0</v>
      </c>
      <c r="H52" s="80">
        <v>0</v>
      </c>
      <c r="I52" s="81">
        <v>0.92548586165607438</v>
      </c>
      <c r="J52" s="100"/>
    </row>
    <row r="53" spans="1:12" x14ac:dyDescent="0.25">
      <c r="A53" s="75" t="s">
        <v>474</v>
      </c>
      <c r="B53" s="76">
        <v>94970</v>
      </c>
      <c r="C53" s="77">
        <v>94970</v>
      </c>
      <c r="D53" s="77">
        <v>103220</v>
      </c>
      <c r="E53" s="77">
        <v>2213</v>
      </c>
      <c r="F53" s="101">
        <v>0.82799999999999996</v>
      </c>
      <c r="G53" s="79">
        <v>0</v>
      </c>
      <c r="H53" s="80">
        <v>0</v>
      </c>
      <c r="I53" s="81">
        <v>0.92007362914163926</v>
      </c>
      <c r="J53" s="100"/>
    </row>
    <row r="54" spans="1:12" x14ac:dyDescent="0.25">
      <c r="A54" s="75" t="s">
        <v>56</v>
      </c>
      <c r="B54" s="76">
        <v>90060</v>
      </c>
      <c r="C54" s="77">
        <v>90060</v>
      </c>
      <c r="D54" s="77">
        <v>98560</v>
      </c>
      <c r="E54" s="77">
        <v>2118</v>
      </c>
      <c r="F54" s="101">
        <v>0.82799999999999996</v>
      </c>
      <c r="G54" s="79">
        <v>0</v>
      </c>
      <c r="H54" s="80">
        <v>0</v>
      </c>
      <c r="I54" s="81">
        <v>0.91375811688311692</v>
      </c>
      <c r="J54" s="100"/>
    </row>
    <row r="55" spans="1:12" x14ac:dyDescent="0.25">
      <c r="A55" s="75" t="s">
        <v>62</v>
      </c>
      <c r="B55" s="76">
        <v>95720</v>
      </c>
      <c r="C55" s="85">
        <v>95720</v>
      </c>
      <c r="D55" s="77">
        <v>103010</v>
      </c>
      <c r="E55" s="85">
        <v>2253</v>
      </c>
      <c r="F55" s="86">
        <v>0.85699999999999998</v>
      </c>
      <c r="G55" s="79">
        <v>0</v>
      </c>
      <c r="H55" s="80">
        <v>0</v>
      </c>
      <c r="I55" s="81">
        <v>0.92923017182797785</v>
      </c>
      <c r="J55" s="100"/>
    </row>
    <row r="56" spans="1:12" x14ac:dyDescent="0.25">
      <c r="A56" s="94" t="s">
        <v>54</v>
      </c>
      <c r="B56" s="76">
        <v>84250</v>
      </c>
      <c r="C56" s="107">
        <v>84250</v>
      </c>
      <c r="D56" s="85">
        <v>91420</v>
      </c>
      <c r="E56" s="107">
        <v>1920</v>
      </c>
      <c r="F56" s="108">
        <v>0.81799999999999995</v>
      </c>
      <c r="G56" s="79">
        <v>0</v>
      </c>
      <c r="H56" s="80">
        <v>0</v>
      </c>
      <c r="I56" s="81">
        <v>0.92157077225989936</v>
      </c>
    </row>
    <row r="57" spans="1:12" x14ac:dyDescent="0.25">
      <c r="A57" s="75" t="s">
        <v>475</v>
      </c>
      <c r="B57" s="76">
        <v>83686.11202275462</v>
      </c>
      <c r="C57" s="79">
        <v>83686.11202275462</v>
      </c>
      <c r="D57" s="79">
        <v>90050</v>
      </c>
      <c r="E57" s="107">
        <v>2532</v>
      </c>
      <c r="F57" s="108"/>
      <c r="G57" s="79">
        <v>0</v>
      </c>
      <c r="H57" s="80">
        <v>0</v>
      </c>
      <c r="I57" s="81">
        <v>0.92932939503336609</v>
      </c>
    </row>
    <row r="58" spans="1:12" x14ac:dyDescent="0.25">
      <c r="A58" s="68" t="s">
        <v>476</v>
      </c>
      <c r="B58" s="109">
        <v>105124.8</v>
      </c>
      <c r="C58" s="110">
        <v>105124.8</v>
      </c>
      <c r="D58" s="110">
        <v>112166.3</v>
      </c>
      <c r="E58" s="110">
        <v>2478.6999999999998</v>
      </c>
      <c r="F58" s="111">
        <v>0.83625099999999997</v>
      </c>
      <c r="G58" s="112">
        <v>0</v>
      </c>
      <c r="H58" s="113">
        <v>0</v>
      </c>
      <c r="I58" s="114">
        <v>0.93722267739953979</v>
      </c>
    </row>
    <row r="59" spans="1:12" x14ac:dyDescent="0.25">
      <c r="A59" s="75" t="s">
        <v>478</v>
      </c>
      <c r="B59" s="76" t="s">
        <v>479</v>
      </c>
      <c r="C59" s="77" t="s">
        <v>479</v>
      </c>
      <c r="D59" s="77" t="s">
        <v>479</v>
      </c>
      <c r="E59" s="115" t="s">
        <v>480</v>
      </c>
      <c r="F59" s="78"/>
      <c r="G59" s="79"/>
      <c r="H59" s="80"/>
      <c r="I59" s="81" t="s">
        <v>425</v>
      </c>
    </row>
    <row r="60" spans="1:12" x14ac:dyDescent="0.25">
      <c r="A60" s="94" t="s">
        <v>481</v>
      </c>
      <c r="B60" s="76">
        <v>983</v>
      </c>
      <c r="C60" s="116">
        <v>983</v>
      </c>
      <c r="D60" s="116">
        <v>1089</v>
      </c>
      <c r="E60" s="117">
        <v>22</v>
      </c>
      <c r="F60" s="101">
        <v>0.72399999999999998</v>
      </c>
      <c r="G60" s="79">
        <v>6</v>
      </c>
      <c r="H60" s="80">
        <v>6.0000000000000002E-6</v>
      </c>
      <c r="I60" s="81">
        <v>0.90266299357208446</v>
      </c>
    </row>
    <row r="61" spans="1:12" x14ac:dyDescent="0.25">
      <c r="A61" s="75" t="s">
        <v>482</v>
      </c>
      <c r="B61" s="76">
        <v>962.18504920853229</v>
      </c>
      <c r="C61" s="116">
        <v>962.18504920853229</v>
      </c>
      <c r="D61" s="116">
        <v>1068.0254046214709</v>
      </c>
      <c r="E61" s="117">
        <v>20.303179298999996</v>
      </c>
      <c r="F61" s="101">
        <v>0.75</v>
      </c>
      <c r="G61" s="79">
        <v>0</v>
      </c>
      <c r="H61" s="80">
        <v>0</v>
      </c>
      <c r="I61" s="81">
        <v>0.9009009009009008</v>
      </c>
      <c r="L61" s="74"/>
    </row>
    <row r="62" spans="1:12" x14ac:dyDescent="0.25">
      <c r="A62" s="75" t="s">
        <v>483</v>
      </c>
      <c r="B62" s="76">
        <v>290</v>
      </c>
      <c r="C62" s="85">
        <v>290</v>
      </c>
      <c r="D62" s="85">
        <v>343</v>
      </c>
      <c r="E62" s="118">
        <v>2.5499999999999998</v>
      </c>
      <c r="F62" s="105">
        <v>0</v>
      </c>
      <c r="G62" s="79">
        <v>0</v>
      </c>
      <c r="H62" s="80">
        <v>0</v>
      </c>
      <c r="I62" s="81">
        <v>0.84548104956268222</v>
      </c>
    </row>
    <row r="63" spans="1:12" x14ac:dyDescent="0.25">
      <c r="A63" s="98" t="s">
        <v>484</v>
      </c>
      <c r="B63" s="76"/>
      <c r="C63" s="83"/>
      <c r="D63" s="83"/>
      <c r="E63" s="119">
        <v>55.977829999999997</v>
      </c>
      <c r="F63" s="105">
        <v>0.27272727272727271</v>
      </c>
      <c r="G63" s="99">
        <v>0</v>
      </c>
      <c r="H63" s="80">
        <v>0</v>
      </c>
      <c r="I63" s="81"/>
    </row>
    <row r="64" spans="1:12" x14ac:dyDescent="0.25">
      <c r="A64" s="68" t="s">
        <v>477</v>
      </c>
      <c r="B64" s="109">
        <v>1159.2737122826286</v>
      </c>
      <c r="C64" s="120">
        <v>1159.2737122826286</v>
      </c>
      <c r="D64" s="110">
        <v>1279.7381453012381</v>
      </c>
      <c r="E64" s="112">
        <v>25.019852271678111</v>
      </c>
      <c r="F64" s="111">
        <v>0.76981385823883608</v>
      </c>
      <c r="G64" s="112">
        <v>6</v>
      </c>
      <c r="H64" s="113">
        <v>6.0000000000000002E-6</v>
      </c>
      <c r="I64" s="114">
        <v>0.90586790472651468</v>
      </c>
      <c r="K64" s="74"/>
    </row>
    <row r="65" spans="1:13" x14ac:dyDescent="0.25">
      <c r="A65" s="94" t="s">
        <v>485</v>
      </c>
      <c r="B65" s="76" t="s">
        <v>486</v>
      </c>
      <c r="C65" s="85" t="s">
        <v>486</v>
      </c>
      <c r="D65" s="85" t="s">
        <v>486</v>
      </c>
      <c r="E65" s="85"/>
      <c r="F65" s="86"/>
      <c r="G65" s="85"/>
      <c r="H65" s="80"/>
      <c r="I65" s="81" t="s">
        <v>425</v>
      </c>
    </row>
    <row r="66" spans="1:13" x14ac:dyDescent="0.25">
      <c r="A66" s="95" t="s">
        <v>487</v>
      </c>
      <c r="B66" s="76">
        <v>19474169.219601419</v>
      </c>
      <c r="C66" s="85">
        <v>19474169.219601419</v>
      </c>
      <c r="D66" s="77">
        <v>20673610.116392747</v>
      </c>
      <c r="E66" s="107"/>
      <c r="F66" s="78">
        <v>0.58571109877499994</v>
      </c>
      <c r="G66" s="99">
        <v>10455.988337376644</v>
      </c>
      <c r="H66" s="80">
        <v>1.0455988337376645E-2</v>
      </c>
      <c r="I66" s="121"/>
      <c r="K66" s="122"/>
    </row>
    <row r="67" spans="1:13" x14ac:dyDescent="0.25">
      <c r="A67" s="95" t="s">
        <v>488</v>
      </c>
      <c r="B67" s="76">
        <v>22639319.979813498</v>
      </c>
      <c r="C67" s="85">
        <v>22639319.979813498</v>
      </c>
      <c r="D67" s="77">
        <v>23633492.9618803</v>
      </c>
      <c r="E67" s="107"/>
      <c r="F67" s="105">
        <v>0.61199999999999999</v>
      </c>
      <c r="G67" s="99">
        <v>15352.092718927001</v>
      </c>
      <c r="H67" s="80">
        <v>1.5352092718927001E-2</v>
      </c>
      <c r="I67" s="121">
        <v>0.95793372635732021</v>
      </c>
      <c r="K67" s="122"/>
    </row>
    <row r="68" spans="1:13" x14ac:dyDescent="0.25">
      <c r="A68" s="95" t="s">
        <v>489</v>
      </c>
      <c r="B68" s="76">
        <v>16085444.010446707</v>
      </c>
      <c r="C68" s="85">
        <v>16085444.010446707</v>
      </c>
      <c r="D68" s="99">
        <v>17449319.671483699</v>
      </c>
      <c r="E68" s="107"/>
      <c r="F68" s="105">
        <v>0.53700000000000003</v>
      </c>
      <c r="G68" s="99">
        <v>3568.253687975</v>
      </c>
      <c r="H68" s="80">
        <v>3.5682536879749998E-3</v>
      </c>
      <c r="I68" s="121">
        <v>0.92183788899999997</v>
      </c>
      <c r="K68" s="122"/>
    </row>
    <row r="69" spans="1:13" x14ac:dyDescent="0.25">
      <c r="A69" s="95" t="s">
        <v>490</v>
      </c>
      <c r="B69" s="76">
        <v>10805182.822031699</v>
      </c>
      <c r="C69" s="85">
        <v>10805182.822031699</v>
      </c>
      <c r="D69" s="99">
        <v>12992301.9717196</v>
      </c>
      <c r="E69" s="107"/>
      <c r="F69" s="84">
        <v>0.49099999999999999</v>
      </c>
      <c r="G69" s="99">
        <v>9064.2347162629994</v>
      </c>
      <c r="H69" s="80">
        <v>9.0642347162629994E-3</v>
      </c>
      <c r="I69" s="81">
        <v>0.83166038209020898</v>
      </c>
      <c r="K69" s="122"/>
    </row>
    <row r="70" spans="1:13" x14ac:dyDescent="0.25">
      <c r="A70" s="95" t="s">
        <v>491</v>
      </c>
      <c r="B70" s="76">
        <v>22639319.979813498</v>
      </c>
      <c r="C70" s="85">
        <v>22639319.979813498</v>
      </c>
      <c r="D70" s="83">
        <v>23633492.9618803</v>
      </c>
      <c r="E70" s="107"/>
      <c r="F70" s="84">
        <v>0.80642049800000004</v>
      </c>
      <c r="G70" s="99">
        <v>16142.739251388</v>
      </c>
      <c r="H70" s="80">
        <v>1.6142739251388E-2</v>
      </c>
      <c r="I70" s="81">
        <v>0.95793372635732021</v>
      </c>
      <c r="K70" s="122"/>
      <c r="M70" s="100"/>
    </row>
    <row r="71" spans="1:13" x14ac:dyDescent="0.25">
      <c r="A71" s="98" t="s">
        <v>492</v>
      </c>
      <c r="B71" s="76">
        <v>9945646.340310514</v>
      </c>
      <c r="C71" s="85">
        <v>9945646.340310514</v>
      </c>
      <c r="D71" s="99">
        <v>11958783.362163</v>
      </c>
      <c r="E71" s="85"/>
      <c r="F71" s="105">
        <v>0.32642858499999999</v>
      </c>
      <c r="G71" s="123">
        <v>9064.2347162629994</v>
      </c>
      <c r="H71" s="80">
        <v>9.0642347162629994E-3</v>
      </c>
      <c r="I71" s="121">
        <v>0.83166038209020898</v>
      </c>
      <c r="K71" s="122"/>
      <c r="L71" s="122"/>
    </row>
    <row r="72" spans="1:13" x14ac:dyDescent="0.25">
      <c r="A72" s="97" t="s">
        <v>493</v>
      </c>
      <c r="B72" s="76">
        <v>26949428.734871496</v>
      </c>
      <c r="C72" s="85">
        <v>26949428.734871496</v>
      </c>
      <c r="D72" s="99">
        <v>28595925.1717753</v>
      </c>
      <c r="E72" s="85"/>
      <c r="F72" s="105">
        <v>0.86670000000000003</v>
      </c>
      <c r="G72" s="85">
        <v>45137.714412408997</v>
      </c>
      <c r="H72" s="80">
        <v>4.5137714412408998E-2</v>
      </c>
      <c r="I72" s="81">
        <v>0.94242199100000001</v>
      </c>
      <c r="K72" s="122"/>
    </row>
    <row r="73" spans="1:13" x14ac:dyDescent="0.25">
      <c r="A73" s="75" t="s">
        <v>494</v>
      </c>
      <c r="B73" s="76">
        <v>26664354.295994278</v>
      </c>
      <c r="C73" s="85">
        <v>26664354.295994278</v>
      </c>
      <c r="D73" s="77">
        <v>28293433.886979699</v>
      </c>
      <c r="E73" s="107"/>
      <c r="F73" s="105">
        <v>0.48798697000000002</v>
      </c>
      <c r="G73" s="79">
        <v>45137.714412408997</v>
      </c>
      <c r="H73" s="80">
        <v>4.5137714412408998E-2</v>
      </c>
      <c r="I73" s="81">
        <v>0.94242199100000001</v>
      </c>
    </row>
    <row r="74" spans="1:13" ht="12.6" customHeight="1" x14ac:dyDescent="0.25">
      <c r="A74" s="75" t="s">
        <v>495</v>
      </c>
      <c r="B74" s="76">
        <v>24599421.97472629</v>
      </c>
      <c r="C74" s="99">
        <v>24599421.97472629</v>
      </c>
      <c r="D74" s="99">
        <v>25679670</v>
      </c>
      <c r="E74" s="107"/>
      <c r="F74" s="105">
        <v>0.747</v>
      </c>
      <c r="G74" s="79">
        <v>11800</v>
      </c>
      <c r="H74" s="80">
        <v>1.18E-2</v>
      </c>
      <c r="I74" s="81">
        <v>0.95793372635732044</v>
      </c>
      <c r="K74" s="124"/>
    </row>
    <row r="75" spans="1:13" x14ac:dyDescent="0.25">
      <c r="A75" s="75" t="s">
        <v>635</v>
      </c>
      <c r="B75" s="76">
        <v>28385750.368920002</v>
      </c>
      <c r="C75" s="99">
        <v>28385750.368920002</v>
      </c>
      <c r="D75" s="99">
        <v>30120000</v>
      </c>
      <c r="E75" s="85"/>
      <c r="F75" s="105">
        <v>0.8641323406231759</v>
      </c>
      <c r="G75" s="99">
        <v>45137.714412408997</v>
      </c>
      <c r="H75" s="80">
        <v>4.5137714412408998E-2</v>
      </c>
      <c r="I75" s="81">
        <v>0.94242199100000001</v>
      </c>
      <c r="K75" s="124"/>
    </row>
    <row r="76" spans="1:13" x14ac:dyDescent="0.25">
      <c r="A76" s="75" t="s">
        <v>496</v>
      </c>
      <c r="B76" s="76">
        <v>15396000</v>
      </c>
      <c r="C76" s="99">
        <v>15396000</v>
      </c>
      <c r="D76" s="77">
        <v>16524000</v>
      </c>
      <c r="E76" s="107"/>
      <c r="F76" s="78">
        <v>0.48699999999999999</v>
      </c>
      <c r="G76" s="79">
        <v>500</v>
      </c>
      <c r="H76" s="80">
        <v>5.0000000000000001E-4</v>
      </c>
      <c r="I76" s="81">
        <v>0.93173565722585328</v>
      </c>
    </row>
    <row r="77" spans="1:13" x14ac:dyDescent="0.25">
      <c r="A77" s="97" t="s">
        <v>497</v>
      </c>
      <c r="B77" s="76">
        <v>15929000</v>
      </c>
      <c r="C77" s="123">
        <v>15929000</v>
      </c>
      <c r="D77" s="77">
        <v>17062000</v>
      </c>
      <c r="E77" s="107"/>
      <c r="F77" s="78">
        <v>0.501</v>
      </c>
      <c r="G77" s="79">
        <v>200</v>
      </c>
      <c r="H77" s="80">
        <v>2.0000000000000001E-4</v>
      </c>
      <c r="I77" s="81">
        <v>0.93359512366662756</v>
      </c>
      <c r="J77" s="82"/>
      <c r="K77" s="125"/>
    </row>
    <row r="78" spans="1:13" x14ac:dyDescent="0.25">
      <c r="A78" s="98" t="s">
        <v>498</v>
      </c>
      <c r="B78" s="76">
        <v>14447000</v>
      </c>
      <c r="C78" s="79">
        <v>14447000</v>
      </c>
      <c r="D78" s="79">
        <v>15583000</v>
      </c>
      <c r="E78" s="85"/>
      <c r="F78" s="101">
        <v>0.46600000000000003</v>
      </c>
      <c r="G78" s="79">
        <v>1100</v>
      </c>
      <c r="H78" s="80">
        <v>1.1000000000000001E-3</v>
      </c>
      <c r="I78" s="81">
        <v>0.92710004492074694</v>
      </c>
      <c r="K78" s="124"/>
    </row>
    <row r="79" spans="1:13" x14ac:dyDescent="0.25">
      <c r="A79" s="98" t="s">
        <v>499</v>
      </c>
      <c r="B79" s="76">
        <v>15342000</v>
      </c>
      <c r="C79" s="79">
        <v>15342000</v>
      </c>
      <c r="D79" s="79">
        <v>16377000</v>
      </c>
      <c r="E79" s="85"/>
      <c r="F79" s="101">
        <v>0.47599999999999998</v>
      </c>
      <c r="G79" s="79">
        <v>800</v>
      </c>
      <c r="H79" s="80">
        <v>8.0000000000000004E-4</v>
      </c>
      <c r="I79" s="81">
        <v>0.93680161201685286</v>
      </c>
    </row>
    <row r="80" spans="1:13" x14ac:dyDescent="0.25">
      <c r="A80" s="98" t="s">
        <v>500</v>
      </c>
      <c r="B80" s="76">
        <v>14716000</v>
      </c>
      <c r="C80" s="79">
        <v>14716000</v>
      </c>
      <c r="D80" s="85">
        <v>15774000</v>
      </c>
      <c r="E80" s="85"/>
      <c r="F80" s="101">
        <v>0.46700000000000003</v>
      </c>
      <c r="G80" s="79">
        <v>1000</v>
      </c>
      <c r="H80" s="80">
        <v>1E-3</v>
      </c>
      <c r="I80" s="81">
        <v>0.93292760238366934</v>
      </c>
    </row>
    <row r="81" spans="1:14" x14ac:dyDescent="0.25">
      <c r="A81" s="98" t="s">
        <v>501</v>
      </c>
      <c r="B81" s="76">
        <v>17289000</v>
      </c>
      <c r="C81" s="99">
        <v>17289000</v>
      </c>
      <c r="D81" s="85">
        <v>17906000</v>
      </c>
      <c r="E81" s="85"/>
      <c r="F81" s="101">
        <v>0.503</v>
      </c>
      <c r="G81" s="85">
        <v>400</v>
      </c>
      <c r="H81" s="80">
        <v>4.0000000000000002E-4</v>
      </c>
      <c r="I81" s="81">
        <v>0.96554227633195577</v>
      </c>
    </row>
    <row r="82" spans="1:14" x14ac:dyDescent="0.25">
      <c r="A82" s="98" t="s">
        <v>636</v>
      </c>
      <c r="B82" s="76">
        <v>15929000</v>
      </c>
      <c r="C82" s="79">
        <v>15929000</v>
      </c>
      <c r="D82" s="99">
        <v>17062000</v>
      </c>
      <c r="E82" s="85"/>
      <c r="F82" s="101">
        <v>0.501</v>
      </c>
      <c r="G82" s="85">
        <v>200</v>
      </c>
      <c r="H82" s="80">
        <v>2.0000000000000001E-4</v>
      </c>
      <c r="I82" s="81">
        <v>0.93359512366662756</v>
      </c>
    </row>
    <row r="83" spans="1:14" x14ac:dyDescent="0.25">
      <c r="A83" s="126" t="s">
        <v>502</v>
      </c>
      <c r="B83" s="76">
        <v>14999999.999999998</v>
      </c>
      <c r="C83" s="79">
        <v>14999999.999999998</v>
      </c>
      <c r="D83" s="79"/>
      <c r="E83" s="85"/>
      <c r="F83" s="127">
        <v>0.47799999999999998</v>
      </c>
      <c r="G83" s="79">
        <v>400</v>
      </c>
      <c r="H83" s="128">
        <v>4.0000000000000002E-4</v>
      </c>
      <c r="I83" s="129"/>
    </row>
    <row r="84" spans="1:14" x14ac:dyDescent="0.25">
      <c r="A84" s="130" t="s">
        <v>503</v>
      </c>
      <c r="B84" s="85">
        <v>13454048.892850777</v>
      </c>
      <c r="C84" s="99">
        <v>13454048.892850777</v>
      </c>
      <c r="D84" s="99">
        <v>15774000</v>
      </c>
      <c r="E84" s="85"/>
      <c r="F84" s="131">
        <v>0.5</v>
      </c>
      <c r="G84" s="79"/>
      <c r="H84" s="128"/>
      <c r="I84" s="129">
        <v>0.85292563033160751</v>
      </c>
    </row>
    <row r="85" spans="1:14" x14ac:dyDescent="0.25">
      <c r="A85" s="130" t="s">
        <v>504</v>
      </c>
      <c r="B85" s="85">
        <v>12381771.311916806</v>
      </c>
      <c r="C85" s="99">
        <v>12381771.311916806</v>
      </c>
      <c r="D85" s="99">
        <v>14062678</v>
      </c>
      <c r="E85" s="85"/>
      <c r="F85" s="131">
        <v>0.46300000000000002</v>
      </c>
      <c r="G85" s="79"/>
      <c r="H85" s="128"/>
      <c r="I85" s="129">
        <v>0.88047037071579148</v>
      </c>
    </row>
    <row r="86" spans="1:14" x14ac:dyDescent="0.25">
      <c r="A86" s="130" t="s">
        <v>505</v>
      </c>
      <c r="B86" s="85">
        <v>18916910.5715716</v>
      </c>
      <c r="C86" s="85">
        <v>18916910.5715716</v>
      </c>
      <c r="D86" s="85">
        <v>18916910.5715716</v>
      </c>
      <c r="E86" s="85"/>
      <c r="F86" s="132">
        <v>0.51200000000000001</v>
      </c>
      <c r="G86" s="99">
        <v>0</v>
      </c>
      <c r="H86" s="128">
        <v>0</v>
      </c>
      <c r="I86" s="129">
        <v>1</v>
      </c>
    </row>
    <row r="87" spans="1:14" x14ac:dyDescent="0.25">
      <c r="A87" s="133" t="s">
        <v>506</v>
      </c>
      <c r="B87" s="85">
        <v>12781599.343864119</v>
      </c>
      <c r="C87" s="99">
        <v>12781599.343864119</v>
      </c>
      <c r="D87" s="99">
        <v>14131556.354955051</v>
      </c>
      <c r="E87" s="85"/>
      <c r="F87" s="131">
        <v>0.39339999999999997</v>
      </c>
      <c r="G87" s="79">
        <v>0</v>
      </c>
      <c r="H87" s="128">
        <v>0</v>
      </c>
      <c r="I87" s="129">
        <v>0.90447216306662592</v>
      </c>
    </row>
    <row r="88" spans="1:14" x14ac:dyDescent="0.25">
      <c r="A88" s="134" t="s">
        <v>507</v>
      </c>
      <c r="B88" s="135">
        <v>14409931.248165678</v>
      </c>
      <c r="C88" s="136">
        <v>14409931.248165678</v>
      </c>
      <c r="D88" s="136">
        <v>15305245.093897162</v>
      </c>
      <c r="E88" s="135"/>
      <c r="F88" s="137">
        <v>0.41985</v>
      </c>
      <c r="G88" s="136">
        <v>0</v>
      </c>
      <c r="H88" s="138">
        <v>0</v>
      </c>
      <c r="I88" s="139">
        <v>0.94150280898876404</v>
      </c>
    </row>
    <row r="89" spans="1:14" s="100" customFormat="1" x14ac:dyDescent="0.25">
      <c r="A89" s="100" t="s">
        <v>508</v>
      </c>
      <c r="B89" s="85">
        <v>14409931.248165678</v>
      </c>
      <c r="C89" s="140">
        <v>14409931.248165678</v>
      </c>
      <c r="D89" s="140">
        <v>15305245.093897162</v>
      </c>
      <c r="E89" s="141"/>
      <c r="F89" s="142">
        <v>0.41985</v>
      </c>
      <c r="G89" s="104">
        <v>0</v>
      </c>
      <c r="H89" s="128">
        <v>0</v>
      </c>
      <c r="I89" s="143">
        <v>0.94150280898876404</v>
      </c>
    </row>
    <row r="90" spans="1:14" x14ac:dyDescent="0.25">
      <c r="A90" s="50" t="s">
        <v>509</v>
      </c>
      <c r="B90" s="144">
        <v>11209638.734587256</v>
      </c>
      <c r="C90" s="144">
        <v>11209638.734587256</v>
      </c>
      <c r="D90" s="144">
        <v>13583444.58426456</v>
      </c>
      <c r="E90" s="144"/>
      <c r="F90" s="144">
        <v>0.49161518093556933</v>
      </c>
      <c r="G90" s="49">
        <v>1765.2250661959399</v>
      </c>
      <c r="H90" s="49">
        <v>1.7652250661959398E-3</v>
      </c>
      <c r="I90" s="49">
        <v>0.8252427184466018</v>
      </c>
    </row>
    <row r="91" spans="1:14" x14ac:dyDescent="0.25">
      <c r="A91" s="100" t="s">
        <v>510</v>
      </c>
      <c r="B91" s="144">
        <v>14155275.214870876</v>
      </c>
      <c r="C91" s="144">
        <v>14155275.214870876</v>
      </c>
      <c r="D91" s="144">
        <v>16144032.889687445</v>
      </c>
      <c r="E91" s="144"/>
      <c r="F91" s="144">
        <v>0.50491510277033058</v>
      </c>
      <c r="G91" s="49">
        <v>1787.3100983020554</v>
      </c>
      <c r="H91" s="49">
        <v>1.7873100983020554E-3</v>
      </c>
      <c r="I91" s="49">
        <v>0.87681159420289856</v>
      </c>
    </row>
    <row r="92" spans="1:14" x14ac:dyDescent="0.25">
      <c r="A92" s="145" t="s">
        <v>637</v>
      </c>
      <c r="B92" s="146">
        <v>152370.90134048002</v>
      </c>
      <c r="C92" s="147">
        <v>152370.90134048002</v>
      </c>
      <c r="D92" s="147">
        <v>162963.53084543315</v>
      </c>
      <c r="E92" s="147">
        <v>3839.6821254480283</v>
      </c>
      <c r="F92" s="147">
        <v>0.83</v>
      </c>
      <c r="G92" s="148">
        <v>48000</v>
      </c>
      <c r="H92" s="148">
        <v>4.8000000000000001E-2</v>
      </c>
      <c r="I92" s="148">
        <v>0.93500000000000016</v>
      </c>
      <c r="J92" s="148"/>
      <c r="K92" s="148"/>
      <c r="L92" s="148"/>
      <c r="M92" s="148"/>
      <c r="N92" s="149"/>
    </row>
    <row r="93" spans="1:14" x14ac:dyDescent="0.25">
      <c r="A93" s="150" t="s">
        <v>94</v>
      </c>
      <c r="B93" s="151">
        <v>144230</v>
      </c>
      <c r="C93" s="152"/>
      <c r="D93" s="152"/>
      <c r="E93" s="152">
        <v>3785.4109999999991</v>
      </c>
      <c r="F93" s="152">
        <v>0.80800504236780391</v>
      </c>
      <c r="G93" s="152">
        <v>3510</v>
      </c>
      <c r="H93" s="152"/>
      <c r="I93" s="152"/>
      <c r="J93" s="152"/>
      <c r="K93" s="152"/>
      <c r="L93" s="152"/>
      <c r="M93" s="152"/>
      <c r="N93" s="153"/>
    </row>
    <row r="94" spans="1:14" x14ac:dyDescent="0.25">
      <c r="A94" s="154"/>
      <c r="B94" s="155"/>
      <c r="N94" s="156"/>
    </row>
    <row r="95" spans="1:14" x14ac:dyDescent="0.25">
      <c r="A95" s="154" t="s">
        <v>511</v>
      </c>
      <c r="B95" s="155"/>
      <c r="F95" s="100"/>
      <c r="G95" s="100"/>
      <c r="H95" s="100"/>
      <c r="I95" s="100"/>
      <c r="J95" s="100"/>
      <c r="K95" s="100"/>
      <c r="L95" s="100"/>
      <c r="M95" s="100"/>
      <c r="N95" s="156"/>
    </row>
    <row r="96" spans="1:14" x14ac:dyDescent="0.25">
      <c r="A96" s="157" t="s">
        <v>512</v>
      </c>
      <c r="B96" s="158"/>
      <c r="C96" s="159"/>
      <c r="D96" s="159"/>
      <c r="E96" s="159"/>
      <c r="F96" s="159"/>
      <c r="G96" s="160"/>
      <c r="H96" s="160"/>
      <c r="I96" s="159"/>
      <c r="J96" s="160"/>
      <c r="K96" s="160"/>
      <c r="L96" s="160"/>
      <c r="M96" s="160"/>
      <c r="N96" s="161"/>
    </row>
    <row r="97" spans="1:14" x14ac:dyDescent="0.25">
      <c r="A97" s="162" t="s">
        <v>513</v>
      </c>
      <c r="B97" s="88" t="s">
        <v>514</v>
      </c>
      <c r="C97" s="100" t="s">
        <v>514</v>
      </c>
      <c r="D97" s="100" t="s">
        <v>514</v>
      </c>
      <c r="E97" s="100" t="s">
        <v>515</v>
      </c>
      <c r="F97" s="100" t="s">
        <v>515</v>
      </c>
      <c r="G97" s="49" t="s">
        <v>516</v>
      </c>
      <c r="H97" s="49" t="s">
        <v>516</v>
      </c>
      <c r="I97" s="100" t="s">
        <v>517</v>
      </c>
      <c r="J97" s="49" t="s">
        <v>517</v>
      </c>
      <c r="K97" s="49" t="s">
        <v>518</v>
      </c>
      <c r="L97" s="49" t="s">
        <v>518</v>
      </c>
      <c r="M97" s="49" t="s">
        <v>519</v>
      </c>
      <c r="N97" s="49" t="s">
        <v>519</v>
      </c>
    </row>
    <row r="98" spans="1:14" x14ac:dyDescent="0.25">
      <c r="A98" s="163" t="s">
        <v>520</v>
      </c>
      <c r="B98" s="88">
        <v>100</v>
      </c>
      <c r="C98" s="100">
        <v>100</v>
      </c>
      <c r="D98" s="100">
        <v>20</v>
      </c>
      <c r="E98" s="100">
        <v>100</v>
      </c>
      <c r="F98" s="100">
        <v>20</v>
      </c>
      <c r="G98" s="49">
        <v>100</v>
      </c>
      <c r="H98" s="49">
        <v>20</v>
      </c>
      <c r="I98" s="100">
        <v>100</v>
      </c>
      <c r="J98" s="49">
        <v>20</v>
      </c>
      <c r="K98" s="49">
        <v>100</v>
      </c>
      <c r="L98" s="49">
        <v>20</v>
      </c>
      <c r="M98" s="49">
        <v>100</v>
      </c>
      <c r="N98" s="49">
        <v>20</v>
      </c>
    </row>
    <row r="99" spans="1:14" x14ac:dyDescent="0.25">
      <c r="A99" s="164" t="s">
        <v>521</v>
      </c>
      <c r="B99" s="165">
        <v>1</v>
      </c>
      <c r="C99" s="166">
        <v>1</v>
      </c>
      <c r="D99" s="166">
        <v>1</v>
      </c>
      <c r="E99" s="166">
        <v>1</v>
      </c>
      <c r="F99" s="166">
        <v>1</v>
      </c>
      <c r="G99" s="167">
        <v>1</v>
      </c>
      <c r="H99" s="49">
        <v>1</v>
      </c>
      <c r="I99" s="100">
        <v>1</v>
      </c>
      <c r="J99" s="49">
        <v>1</v>
      </c>
      <c r="K99" s="49">
        <v>1</v>
      </c>
      <c r="L99" s="49">
        <v>1</v>
      </c>
      <c r="M99" s="49">
        <v>1</v>
      </c>
      <c r="N99" s="49">
        <v>1</v>
      </c>
    </row>
    <row r="100" spans="1:14" x14ac:dyDescent="0.25">
      <c r="A100" s="150" t="s">
        <v>522</v>
      </c>
      <c r="B100" s="151">
        <v>30</v>
      </c>
      <c r="C100" s="168">
        <v>30</v>
      </c>
      <c r="D100" s="168">
        <v>85</v>
      </c>
      <c r="E100" s="168">
        <v>6</v>
      </c>
      <c r="F100" s="168">
        <v>68</v>
      </c>
      <c r="G100" s="169">
        <v>25</v>
      </c>
      <c r="H100" s="49">
        <v>72</v>
      </c>
      <c r="I100" s="100">
        <v>23</v>
      </c>
      <c r="J100" s="49">
        <v>62</v>
      </c>
      <c r="K100" s="49">
        <v>21</v>
      </c>
      <c r="L100" s="49">
        <v>56</v>
      </c>
      <c r="M100" s="49">
        <v>21</v>
      </c>
      <c r="N100" s="49">
        <v>63</v>
      </c>
    </row>
    <row r="101" spans="1:14" x14ac:dyDescent="0.25">
      <c r="A101" s="154" t="s">
        <v>523</v>
      </c>
      <c r="B101" s="155">
        <v>265</v>
      </c>
      <c r="C101" s="49">
        <v>265</v>
      </c>
      <c r="D101" s="49">
        <v>264</v>
      </c>
      <c r="E101" s="88">
        <v>234</v>
      </c>
      <c r="F101" s="49">
        <v>277</v>
      </c>
      <c r="G101" s="156">
        <v>298</v>
      </c>
      <c r="H101" s="49">
        <v>289</v>
      </c>
      <c r="I101" s="49">
        <v>296</v>
      </c>
      <c r="J101" s="49">
        <v>275</v>
      </c>
      <c r="K101" s="49">
        <v>310</v>
      </c>
      <c r="L101" s="49">
        <v>280</v>
      </c>
      <c r="M101" s="49">
        <v>290</v>
      </c>
      <c r="N101" s="49">
        <v>270</v>
      </c>
    </row>
    <row r="102" spans="1:14" x14ac:dyDescent="0.25">
      <c r="A102" s="154"/>
      <c r="B102" s="155"/>
      <c r="F102" s="100"/>
      <c r="G102" s="156"/>
    </row>
    <row r="103" spans="1:14" x14ac:dyDescent="0.25">
      <c r="A103" s="154" t="s">
        <v>524</v>
      </c>
      <c r="B103" s="155"/>
      <c r="D103" s="100"/>
      <c r="F103" s="100"/>
      <c r="G103" s="156"/>
    </row>
    <row r="104" spans="1:14" x14ac:dyDescent="0.25">
      <c r="A104" s="154" t="s">
        <v>525</v>
      </c>
      <c r="B104" s="155" t="s">
        <v>526</v>
      </c>
      <c r="C104" s="100" t="s">
        <v>526</v>
      </c>
      <c r="D104" s="170" t="s">
        <v>527</v>
      </c>
      <c r="E104" s="170" t="s">
        <v>527</v>
      </c>
      <c r="F104" s="170" t="s">
        <v>528</v>
      </c>
      <c r="G104" s="171" t="s">
        <v>528</v>
      </c>
    </row>
    <row r="105" spans="1:14" x14ac:dyDescent="0.25">
      <c r="A105" s="157" t="s">
        <v>520</v>
      </c>
      <c r="B105" s="158">
        <v>100</v>
      </c>
      <c r="C105" s="160"/>
      <c r="D105" s="160">
        <v>100</v>
      </c>
      <c r="E105" s="160">
        <v>20</v>
      </c>
      <c r="F105" s="160">
        <v>100</v>
      </c>
      <c r="G105" s="161">
        <v>20</v>
      </c>
    </row>
    <row r="106" spans="1:14" x14ac:dyDescent="0.25">
      <c r="A106" s="49" t="s">
        <v>529</v>
      </c>
      <c r="B106" s="49">
        <v>0</v>
      </c>
      <c r="C106" s="49">
        <v>0</v>
      </c>
      <c r="D106" s="49">
        <v>4.5</v>
      </c>
      <c r="E106" s="49">
        <v>14</v>
      </c>
      <c r="F106" s="49">
        <v>0.66</v>
      </c>
      <c r="G106" s="49">
        <v>7.5</v>
      </c>
    </row>
    <row r="107" spans="1:14" x14ac:dyDescent="0.25">
      <c r="A107" s="50" t="s">
        <v>530</v>
      </c>
      <c r="B107" s="49">
        <v>0</v>
      </c>
      <c r="C107" s="49">
        <v>0</v>
      </c>
      <c r="D107" s="49">
        <v>2.65</v>
      </c>
      <c r="E107" s="49">
        <v>7.65</v>
      </c>
      <c r="F107" s="49">
        <v>0.42</v>
      </c>
      <c r="G107" s="49">
        <v>4.9000000000000004</v>
      </c>
    </row>
    <row r="108" spans="1:14" x14ac:dyDescent="0.25">
      <c r="A108" s="145" t="s">
        <v>531</v>
      </c>
      <c r="B108" s="172">
        <v>0</v>
      </c>
      <c r="C108" s="49">
        <v>0</v>
      </c>
      <c r="D108" s="49">
        <v>-11</v>
      </c>
      <c r="E108" s="49">
        <v>19</v>
      </c>
      <c r="F108" s="49">
        <v>-2.9</v>
      </c>
      <c r="G108" s="49">
        <v>-87</v>
      </c>
    </row>
    <row r="109" spans="1:14" x14ac:dyDescent="0.25">
      <c r="A109" s="154" t="s">
        <v>532</v>
      </c>
      <c r="B109" s="173">
        <v>0</v>
      </c>
      <c r="C109" s="49">
        <v>0</v>
      </c>
      <c r="D109" s="49">
        <v>900</v>
      </c>
      <c r="E109" s="49">
        <v>3200</v>
      </c>
      <c r="F109" s="100">
        <v>130</v>
      </c>
      <c r="G109" s="49">
        <v>920</v>
      </c>
    </row>
    <row r="110" spans="1:14" x14ac:dyDescent="0.25">
      <c r="A110" s="154" t="s">
        <v>533</v>
      </c>
      <c r="B110" s="173">
        <v>0</v>
      </c>
      <c r="C110" s="49">
        <v>0</v>
      </c>
      <c r="D110" s="49">
        <v>-69</v>
      </c>
      <c r="E110" s="49">
        <v>-240</v>
      </c>
      <c r="F110" s="49">
        <v>-10</v>
      </c>
      <c r="G110" s="49">
        <v>-71</v>
      </c>
    </row>
    <row r="111" spans="1:14" x14ac:dyDescent="0.25">
      <c r="A111" s="154"/>
      <c r="B111" s="173"/>
    </row>
    <row r="112" spans="1:14" x14ac:dyDescent="0.25">
      <c r="A112" s="157" t="s">
        <v>534</v>
      </c>
      <c r="B112" s="174"/>
    </row>
    <row r="113" spans="1:24" x14ac:dyDescent="0.25">
      <c r="A113" s="49" t="s">
        <v>535</v>
      </c>
      <c r="B113" s="49">
        <v>0.85</v>
      </c>
    </row>
    <row r="114" spans="1:24" x14ac:dyDescent="0.25">
      <c r="A114" s="175" t="s">
        <v>536</v>
      </c>
      <c r="B114" s="100">
        <v>0.42857142857142855</v>
      </c>
      <c r="C114" s="100"/>
      <c r="D114" s="100"/>
    </row>
    <row r="115" spans="1:24" x14ac:dyDescent="0.25">
      <c r="A115" s="100" t="s">
        <v>537</v>
      </c>
      <c r="B115" s="49">
        <v>0.75</v>
      </c>
    </row>
    <row r="116" spans="1:24" x14ac:dyDescent="0.25">
      <c r="A116" s="49" t="s">
        <v>538</v>
      </c>
      <c r="B116" s="176">
        <v>0.27272727272727271</v>
      </c>
      <c r="F116" s="177"/>
      <c r="J116" s="177"/>
      <c r="N116" s="177"/>
      <c r="R116" s="178"/>
      <c r="V116" s="178"/>
    </row>
    <row r="117" spans="1:24" x14ac:dyDescent="0.25">
      <c r="A117" s="49" t="s">
        <v>539</v>
      </c>
      <c r="B117" s="179">
        <v>0.5</v>
      </c>
      <c r="F117" s="180"/>
      <c r="J117" s="180"/>
      <c r="N117" s="180"/>
      <c r="R117" s="181"/>
      <c r="V117" s="181"/>
    </row>
    <row r="118" spans="1:24" x14ac:dyDescent="0.25">
      <c r="B118" s="182"/>
      <c r="C118" s="183"/>
      <c r="D118" s="184"/>
      <c r="F118" s="182"/>
      <c r="G118" s="183"/>
      <c r="H118" s="184"/>
      <c r="J118" s="182"/>
      <c r="K118" s="185"/>
      <c r="L118" s="184"/>
      <c r="N118" s="182"/>
      <c r="O118" s="185"/>
      <c r="P118" s="184"/>
      <c r="R118" s="182"/>
      <c r="S118" s="185"/>
      <c r="T118" s="184"/>
      <c r="V118" s="182"/>
      <c r="W118" s="185"/>
      <c r="X118" s="184"/>
    </row>
    <row r="119" spans="1:24" s="100" customFormat="1" x14ac:dyDescent="0.25">
      <c r="A119" s="100" t="s">
        <v>540</v>
      </c>
      <c r="B119" s="186"/>
      <c r="C119" s="187"/>
      <c r="D119" s="188"/>
      <c r="F119" s="186"/>
      <c r="G119" s="187"/>
      <c r="H119" s="188"/>
      <c r="J119" s="186"/>
      <c r="K119" s="187"/>
      <c r="L119" s="188"/>
      <c r="N119" s="186"/>
      <c r="O119" s="187"/>
      <c r="P119" s="188"/>
      <c r="R119" s="186"/>
      <c r="S119" s="187"/>
      <c r="T119" s="188"/>
      <c r="V119" s="186"/>
      <c r="W119" s="187"/>
      <c r="X119" s="188"/>
    </row>
    <row r="120" spans="1:24" s="100" customFormat="1" x14ac:dyDescent="0.25">
      <c r="B120" s="189"/>
      <c r="C120" s="190"/>
      <c r="D120" s="191"/>
      <c r="F120" s="189"/>
      <c r="G120" s="190"/>
      <c r="H120" s="191"/>
      <c r="J120" s="189"/>
      <c r="K120" s="190"/>
      <c r="L120" s="191"/>
      <c r="N120" s="189"/>
      <c r="O120" s="190"/>
      <c r="P120" s="191"/>
      <c r="R120" s="189"/>
      <c r="S120" s="190"/>
      <c r="T120" s="191"/>
      <c r="V120" s="189"/>
      <c r="W120" s="190"/>
      <c r="X120" s="191"/>
    </row>
    <row r="121" spans="1:24" s="100" customFormat="1" x14ac:dyDescent="0.25">
      <c r="B121" s="189">
        <v>10</v>
      </c>
      <c r="C121" s="190"/>
      <c r="D121" s="191"/>
      <c r="F121" s="189">
        <v>200</v>
      </c>
      <c r="G121" s="190"/>
      <c r="H121" s="191"/>
      <c r="J121" s="189">
        <v>11</v>
      </c>
      <c r="K121" s="190"/>
      <c r="L121" s="191"/>
      <c r="N121" s="189">
        <v>11</v>
      </c>
      <c r="O121" s="190"/>
      <c r="P121" s="191"/>
      <c r="R121" s="189">
        <v>27000</v>
      </c>
      <c r="S121" s="190"/>
      <c r="T121" s="191"/>
      <c r="V121" s="189">
        <v>1000</v>
      </c>
      <c r="W121" s="190"/>
      <c r="X121" s="191"/>
    </row>
    <row r="122" spans="1:24" s="100" customFormat="1" x14ac:dyDescent="0.25">
      <c r="B122" s="189">
        <v>10</v>
      </c>
      <c r="C122" s="190"/>
      <c r="D122" s="191"/>
      <c r="F122" s="189">
        <v>200</v>
      </c>
      <c r="G122" s="190"/>
      <c r="H122" s="191"/>
      <c r="J122" s="189">
        <v>11</v>
      </c>
      <c r="K122" s="190"/>
      <c r="L122" s="191"/>
      <c r="N122" s="189">
        <v>11</v>
      </c>
      <c r="O122" s="190"/>
      <c r="P122" s="191"/>
      <c r="R122" s="189">
        <v>27000</v>
      </c>
      <c r="S122" s="190"/>
      <c r="T122" s="191"/>
      <c r="V122" s="189">
        <v>1000</v>
      </c>
      <c r="W122" s="190"/>
      <c r="X122" s="191"/>
    </row>
    <row r="123" spans="1:24" s="100" customFormat="1" x14ac:dyDescent="0.25">
      <c r="B123" s="189" t="s">
        <v>541</v>
      </c>
      <c r="C123" s="190" t="s">
        <v>542</v>
      </c>
      <c r="D123" s="191" t="s">
        <v>543</v>
      </c>
      <c r="F123" s="192" t="s">
        <v>541</v>
      </c>
      <c r="G123" s="193" t="s">
        <v>544</v>
      </c>
      <c r="H123" s="194" t="s">
        <v>543</v>
      </c>
      <c r="J123" s="192" t="s">
        <v>541</v>
      </c>
      <c r="K123" s="193" t="s">
        <v>545</v>
      </c>
      <c r="L123" s="194" t="s">
        <v>543</v>
      </c>
      <c r="N123" s="192" t="s">
        <v>541</v>
      </c>
      <c r="O123" s="193" t="s">
        <v>546</v>
      </c>
      <c r="P123" s="194" t="s">
        <v>543</v>
      </c>
      <c r="R123" s="192" t="s">
        <v>541</v>
      </c>
      <c r="S123" s="193" t="s">
        <v>547</v>
      </c>
      <c r="T123" s="194" t="s">
        <v>543</v>
      </c>
      <c r="V123" s="192" t="s">
        <v>541</v>
      </c>
      <c r="W123" s="193" t="s">
        <v>548</v>
      </c>
      <c r="X123" s="194" t="s">
        <v>543</v>
      </c>
    </row>
    <row r="124" spans="1:24" s="100" customFormat="1" x14ac:dyDescent="0.25">
      <c r="B124" s="189">
        <v>1990</v>
      </c>
      <c r="C124" s="190">
        <v>500</v>
      </c>
      <c r="D124" s="191">
        <v>19.607843137254903</v>
      </c>
      <c r="F124" s="189">
        <v>1990</v>
      </c>
      <c r="G124" s="190">
        <v>600</v>
      </c>
      <c r="H124" s="191">
        <v>3</v>
      </c>
      <c r="J124" s="189">
        <v>1990</v>
      </c>
      <c r="K124" s="190">
        <v>350</v>
      </c>
      <c r="L124" s="191">
        <v>31.818181818181817</v>
      </c>
      <c r="N124" s="189">
        <v>1990</v>
      </c>
      <c r="O124" s="190">
        <v>2283</v>
      </c>
      <c r="P124" s="191">
        <v>14.006134969325153</v>
      </c>
      <c r="R124" s="189">
        <v>1990</v>
      </c>
      <c r="S124" s="190">
        <v>27000</v>
      </c>
      <c r="T124" s="191">
        <v>1</v>
      </c>
      <c r="V124" s="189">
        <v>1990</v>
      </c>
      <c r="W124" s="190">
        <v>2000</v>
      </c>
      <c r="X124" s="191">
        <v>1</v>
      </c>
    </row>
    <row r="125" spans="1:24" s="100" customFormat="1" x14ac:dyDescent="0.25">
      <c r="B125" s="189">
        <v>1995</v>
      </c>
      <c r="C125" s="190">
        <v>340</v>
      </c>
      <c r="D125" s="191">
        <v>13.333333333333334</v>
      </c>
      <c r="F125" s="195">
        <v>1995</v>
      </c>
      <c r="G125" s="196">
        <v>350</v>
      </c>
      <c r="H125" s="197">
        <v>1.75</v>
      </c>
      <c r="J125" s="195">
        <v>1995</v>
      </c>
      <c r="K125" s="196">
        <v>200</v>
      </c>
      <c r="L125" s="197">
        <v>18.181818181818183</v>
      </c>
      <c r="N125" s="195">
        <v>1995</v>
      </c>
      <c r="O125" s="196">
        <v>2283</v>
      </c>
      <c r="P125" s="197">
        <v>14.006134969325153</v>
      </c>
      <c r="R125" s="195">
        <v>1995</v>
      </c>
      <c r="S125" s="196">
        <v>27000</v>
      </c>
      <c r="T125" s="197">
        <v>1</v>
      </c>
      <c r="V125" s="195">
        <v>1995</v>
      </c>
      <c r="W125" s="196">
        <v>2000</v>
      </c>
      <c r="X125" s="197">
        <v>1</v>
      </c>
    </row>
    <row r="126" spans="1:24" x14ac:dyDescent="0.25">
      <c r="B126" s="195">
        <v>2000</v>
      </c>
      <c r="C126" s="196">
        <v>200</v>
      </c>
      <c r="D126" s="197">
        <v>7.8431372549019605</v>
      </c>
      <c r="F126" s="49">
        <v>2000</v>
      </c>
      <c r="G126" s="49">
        <v>200</v>
      </c>
      <c r="H126" s="49">
        <v>1</v>
      </c>
      <c r="J126" s="49">
        <v>2000</v>
      </c>
      <c r="K126" s="49">
        <v>120</v>
      </c>
      <c r="L126" s="49">
        <v>10.909090909090908</v>
      </c>
      <c r="N126" s="49">
        <v>2000</v>
      </c>
      <c r="O126" s="49">
        <v>2283</v>
      </c>
      <c r="P126" s="49">
        <v>14.006134969325153</v>
      </c>
      <c r="R126" s="49">
        <v>2000</v>
      </c>
      <c r="S126" s="49">
        <v>27000</v>
      </c>
      <c r="T126" s="49">
        <v>1</v>
      </c>
      <c r="V126" s="49">
        <v>2000</v>
      </c>
      <c r="W126" s="49">
        <v>2000</v>
      </c>
      <c r="X126" s="49">
        <v>1</v>
      </c>
    </row>
    <row r="127" spans="1:24" x14ac:dyDescent="0.25">
      <c r="B127" s="49">
        <v>2005</v>
      </c>
      <c r="C127" s="49">
        <v>25.5</v>
      </c>
      <c r="D127" s="49">
        <v>1</v>
      </c>
      <c r="F127" s="49">
        <v>2005</v>
      </c>
      <c r="G127" s="49">
        <v>200</v>
      </c>
      <c r="H127" s="49">
        <v>1</v>
      </c>
      <c r="J127" s="49">
        <v>2005</v>
      </c>
      <c r="K127" s="49">
        <v>120</v>
      </c>
      <c r="L127" s="49">
        <v>10.909090909090908</v>
      </c>
      <c r="N127" s="49">
        <v>2005</v>
      </c>
      <c r="O127" s="49">
        <v>2283</v>
      </c>
      <c r="P127" s="49">
        <v>14.006134969325153</v>
      </c>
      <c r="R127" s="49">
        <v>2005</v>
      </c>
      <c r="S127" s="49">
        <v>27000</v>
      </c>
      <c r="T127" s="49">
        <v>1</v>
      </c>
      <c r="V127" s="49">
        <v>2005</v>
      </c>
      <c r="W127" s="49">
        <v>2000</v>
      </c>
      <c r="X127" s="49">
        <v>1</v>
      </c>
    </row>
    <row r="128" spans="1:24" x14ac:dyDescent="0.25">
      <c r="A128" s="175"/>
      <c r="B128" s="49">
        <v>2010</v>
      </c>
      <c r="C128" s="49">
        <v>25.5</v>
      </c>
      <c r="D128" s="49">
        <v>1</v>
      </c>
      <c r="F128" s="49">
        <v>2010</v>
      </c>
      <c r="G128" s="49">
        <v>200</v>
      </c>
      <c r="H128" s="49">
        <v>1</v>
      </c>
      <c r="J128" s="49">
        <v>2010</v>
      </c>
      <c r="K128" s="49">
        <v>11</v>
      </c>
      <c r="L128" s="49">
        <v>1</v>
      </c>
      <c r="N128" s="49">
        <v>2010</v>
      </c>
      <c r="O128" s="49">
        <v>163</v>
      </c>
      <c r="P128" s="49">
        <v>1</v>
      </c>
      <c r="R128" s="49">
        <v>2010</v>
      </c>
      <c r="S128" s="49">
        <v>27000</v>
      </c>
      <c r="T128" s="49">
        <v>1</v>
      </c>
      <c r="V128" s="49">
        <v>2010</v>
      </c>
      <c r="W128" s="49">
        <v>2000</v>
      </c>
      <c r="X128" s="49">
        <v>1</v>
      </c>
    </row>
    <row r="129" spans="1:24" x14ac:dyDescent="0.25">
      <c r="A129" s="198"/>
      <c r="B129" s="199">
        <v>2015</v>
      </c>
      <c r="C129" s="199">
        <v>25.5</v>
      </c>
      <c r="D129" s="199">
        <v>1</v>
      </c>
      <c r="E129" s="199"/>
      <c r="F129" s="200">
        <v>2015</v>
      </c>
      <c r="G129" s="201">
        <v>200</v>
      </c>
      <c r="H129" s="201">
        <v>1</v>
      </c>
      <c r="J129" s="49">
        <v>2015</v>
      </c>
      <c r="K129" s="49">
        <v>11</v>
      </c>
      <c r="L129" s="49">
        <v>1</v>
      </c>
      <c r="N129" s="49">
        <v>2015</v>
      </c>
      <c r="O129" s="49">
        <v>11</v>
      </c>
      <c r="P129" s="49">
        <v>6.7484662576687116E-2</v>
      </c>
      <c r="R129" s="49">
        <v>2015</v>
      </c>
      <c r="S129" s="49">
        <v>27000</v>
      </c>
      <c r="T129" s="49">
        <v>1</v>
      </c>
      <c r="V129" s="49">
        <v>2015</v>
      </c>
      <c r="W129" s="49">
        <v>1000</v>
      </c>
      <c r="X129" s="49">
        <v>0.5</v>
      </c>
    </row>
    <row r="130" spans="1:24" x14ac:dyDescent="0.25">
      <c r="A130" s="202"/>
      <c r="B130" s="203">
        <v>2017</v>
      </c>
      <c r="C130" s="203">
        <v>10</v>
      </c>
      <c r="D130" s="203">
        <v>0.39215686274509803</v>
      </c>
      <c r="E130" s="204"/>
      <c r="F130" s="205">
        <v>2020</v>
      </c>
      <c r="G130" s="201">
        <v>200</v>
      </c>
      <c r="H130" s="201">
        <v>1</v>
      </c>
      <c r="J130" s="49">
        <v>2020</v>
      </c>
      <c r="K130" s="49">
        <v>11</v>
      </c>
      <c r="L130" s="49">
        <v>1</v>
      </c>
      <c r="N130" s="49">
        <v>2020</v>
      </c>
      <c r="O130" s="49">
        <v>11</v>
      </c>
      <c r="P130" s="49">
        <v>6.7484662576687116E-2</v>
      </c>
      <c r="R130" s="49">
        <v>2020</v>
      </c>
      <c r="S130" s="49">
        <v>5000</v>
      </c>
      <c r="T130" s="49">
        <v>0.185</v>
      </c>
      <c r="V130" s="49">
        <v>2020</v>
      </c>
      <c r="W130" s="49">
        <v>1000</v>
      </c>
      <c r="X130" s="49">
        <v>0.5</v>
      </c>
    </row>
    <row r="131" spans="1:24" x14ac:dyDescent="0.25">
      <c r="A131" s="202"/>
      <c r="B131" s="206">
        <v>2020</v>
      </c>
      <c r="C131" s="203">
        <v>10</v>
      </c>
      <c r="D131" s="203">
        <v>0.39215686274509803</v>
      </c>
      <c r="E131" s="204"/>
      <c r="F131" s="207"/>
      <c r="G131" s="201"/>
      <c r="H131" s="201"/>
    </row>
    <row r="132" spans="1:24" x14ac:dyDescent="0.25">
      <c r="A132" s="202"/>
      <c r="B132" s="206"/>
      <c r="C132" s="206"/>
      <c r="D132" s="203"/>
      <c r="E132" s="206"/>
      <c r="F132" s="207"/>
      <c r="G132" s="201"/>
      <c r="H132" s="201"/>
    </row>
    <row r="133" spans="1:24" x14ac:dyDescent="0.25">
      <c r="A133" s="202" t="s">
        <v>549</v>
      </c>
      <c r="B133" s="206"/>
      <c r="C133" s="204"/>
      <c r="D133" s="203"/>
      <c r="E133" s="203"/>
      <c r="F133" s="205"/>
      <c r="G133" s="201"/>
      <c r="H133" s="201"/>
    </row>
    <row r="134" spans="1:24" x14ac:dyDescent="0.25">
      <c r="A134" s="208" t="s">
        <v>550</v>
      </c>
      <c r="B134" s="209" t="s">
        <v>551</v>
      </c>
      <c r="C134" s="209" t="s">
        <v>552</v>
      </c>
      <c r="D134" s="210" t="s">
        <v>553</v>
      </c>
      <c r="E134" s="209" t="s">
        <v>554</v>
      </c>
      <c r="F134" s="211" t="s">
        <v>555</v>
      </c>
      <c r="G134" s="201"/>
      <c r="H134" s="201"/>
    </row>
    <row r="135" spans="1:24" x14ac:dyDescent="0.25">
      <c r="A135" s="201" t="s">
        <v>556</v>
      </c>
      <c r="B135" s="201">
        <v>1</v>
      </c>
      <c r="C135" s="201">
        <v>1000</v>
      </c>
      <c r="D135" s="201">
        <v>1000000</v>
      </c>
      <c r="E135" s="201">
        <v>453.59237000000002</v>
      </c>
      <c r="F135" s="201">
        <v>907184.74</v>
      </c>
      <c r="G135" s="201"/>
      <c r="H135" s="201"/>
    </row>
    <row r="136" spans="1:24" x14ac:dyDescent="0.25">
      <c r="A136" s="198" t="s">
        <v>121</v>
      </c>
      <c r="B136" s="199">
        <v>1E-3</v>
      </c>
      <c r="C136" s="199">
        <v>1</v>
      </c>
      <c r="D136" s="199">
        <v>1000</v>
      </c>
      <c r="E136" s="199">
        <v>0.45359237000000002</v>
      </c>
      <c r="F136" s="200">
        <v>907.18474000000003</v>
      </c>
      <c r="G136" s="201"/>
      <c r="H136" s="201"/>
    </row>
    <row r="137" spans="1:24" x14ac:dyDescent="0.25">
      <c r="A137" s="202" t="s">
        <v>557</v>
      </c>
      <c r="B137" s="212">
        <v>9.9999999999999995E-7</v>
      </c>
      <c r="C137" s="213">
        <v>1E-3</v>
      </c>
      <c r="D137" s="214">
        <v>1</v>
      </c>
      <c r="E137" s="215">
        <v>4.5359237000000004E-4</v>
      </c>
      <c r="F137" s="216">
        <v>0.90718474000000004</v>
      </c>
      <c r="G137" s="201"/>
      <c r="H137" s="201"/>
    </row>
    <row r="138" spans="1:24" x14ac:dyDescent="0.25">
      <c r="A138" s="202" t="s">
        <v>558</v>
      </c>
      <c r="B138" s="203">
        <v>2.2046226218487759E-3</v>
      </c>
      <c r="C138" s="203">
        <v>2.2046226218487757</v>
      </c>
      <c r="D138" s="203">
        <v>2204.6226218487759</v>
      </c>
      <c r="E138" s="203">
        <v>1</v>
      </c>
      <c r="F138" s="205">
        <v>2000</v>
      </c>
      <c r="G138" s="201"/>
      <c r="H138" s="201"/>
    </row>
    <row r="139" spans="1:24" x14ac:dyDescent="0.25">
      <c r="A139" s="202" t="s">
        <v>559</v>
      </c>
      <c r="B139" s="203">
        <v>1.102311310924388E-6</v>
      </c>
      <c r="C139" s="204">
        <v>1.1023113109243879E-3</v>
      </c>
      <c r="D139" s="203">
        <v>1.1023113109243878</v>
      </c>
      <c r="E139" s="204">
        <v>5.0000000000000001E-4</v>
      </c>
      <c r="F139" s="207">
        <v>1</v>
      </c>
      <c r="G139" s="201"/>
      <c r="H139" s="201"/>
    </row>
    <row r="140" spans="1:24" x14ac:dyDescent="0.25">
      <c r="A140" s="202"/>
      <c r="B140" s="190"/>
      <c r="C140" s="206"/>
      <c r="D140" s="204"/>
      <c r="E140" s="203"/>
      <c r="F140" s="207"/>
      <c r="G140" s="201"/>
      <c r="H140" s="201"/>
    </row>
    <row r="141" spans="1:24" x14ac:dyDescent="0.25">
      <c r="A141" s="208" t="s">
        <v>560</v>
      </c>
      <c r="B141" s="196" t="s">
        <v>561</v>
      </c>
      <c r="C141" s="209" t="s">
        <v>562</v>
      </c>
      <c r="D141" s="210" t="s">
        <v>563</v>
      </c>
      <c r="E141" s="210" t="s">
        <v>564</v>
      </c>
      <c r="F141" s="211" t="s">
        <v>565</v>
      </c>
      <c r="G141" s="201"/>
      <c r="H141" s="201"/>
    </row>
    <row r="142" spans="1:24" x14ac:dyDescent="0.25">
      <c r="A142" s="201" t="s">
        <v>566</v>
      </c>
      <c r="B142" s="201">
        <v>1</v>
      </c>
      <c r="C142" s="201">
        <v>9.9999999999999995E-7</v>
      </c>
      <c r="D142" s="201">
        <v>1E-3</v>
      </c>
      <c r="E142" s="201">
        <v>3.7854109999999998E-3</v>
      </c>
      <c r="F142" s="201">
        <v>2.8316846999999999E-2</v>
      </c>
      <c r="G142" s="201"/>
      <c r="H142" s="201"/>
    </row>
    <row r="143" spans="1:24" x14ac:dyDescent="0.25">
      <c r="A143" s="198" t="s">
        <v>567</v>
      </c>
      <c r="B143" s="199">
        <v>1000000</v>
      </c>
      <c r="C143" s="199">
        <v>1</v>
      </c>
      <c r="D143" s="199">
        <v>1000.0000000000001</v>
      </c>
      <c r="E143" s="199">
        <v>3785.4110000000001</v>
      </c>
      <c r="F143" s="199">
        <v>28316.847000000002</v>
      </c>
      <c r="G143" s="199"/>
      <c r="H143" s="199"/>
      <c r="I143" s="217"/>
    </row>
    <row r="144" spans="1:24" x14ac:dyDescent="0.25">
      <c r="A144" s="202" t="s">
        <v>568</v>
      </c>
      <c r="B144" s="203">
        <v>1000</v>
      </c>
      <c r="C144" s="203">
        <v>1E-3</v>
      </c>
      <c r="D144" s="203">
        <v>1</v>
      </c>
      <c r="E144" s="203">
        <v>3.7854109999999999</v>
      </c>
      <c r="F144" s="203">
        <v>28.316846999999999</v>
      </c>
      <c r="G144" s="203"/>
      <c r="H144" s="203"/>
      <c r="I144" s="156"/>
    </row>
    <row r="145" spans="1:9" x14ac:dyDescent="0.25">
      <c r="A145" s="202" t="s">
        <v>569</v>
      </c>
      <c r="B145" s="204">
        <v>264.17210707106841</v>
      </c>
      <c r="C145" s="203">
        <v>2.6417210707106839E-4</v>
      </c>
      <c r="D145" s="203">
        <v>0.26417210707106842</v>
      </c>
      <c r="E145" s="190">
        <v>1</v>
      </c>
      <c r="F145" s="203">
        <v>7.4805211375990615</v>
      </c>
      <c r="G145" s="204"/>
      <c r="H145" s="203"/>
      <c r="I145" s="156"/>
    </row>
    <row r="146" spans="1:9" x14ac:dyDescent="0.25">
      <c r="A146" s="202" t="s">
        <v>570</v>
      </c>
      <c r="B146" s="206">
        <v>35.314666212661322</v>
      </c>
      <c r="C146" s="204">
        <v>3.5314666212661319E-5</v>
      </c>
      <c r="D146" s="203">
        <v>3.5314666212661321E-2</v>
      </c>
      <c r="E146" s="218">
        <v>0.13368052594273649</v>
      </c>
      <c r="F146" s="190">
        <v>1</v>
      </c>
      <c r="G146" s="206"/>
      <c r="H146" s="203"/>
      <c r="I146" s="156"/>
    </row>
    <row r="147" spans="1:9" x14ac:dyDescent="0.25">
      <c r="A147" s="202"/>
      <c r="B147" s="206"/>
      <c r="C147" s="204"/>
      <c r="D147" s="203"/>
      <c r="E147" s="203"/>
      <c r="F147" s="203"/>
      <c r="G147" s="204"/>
      <c r="H147" s="203"/>
      <c r="I147" s="156"/>
    </row>
    <row r="148" spans="1:9" x14ac:dyDescent="0.25">
      <c r="A148" s="202" t="s">
        <v>571</v>
      </c>
      <c r="B148" s="219" t="s">
        <v>572</v>
      </c>
      <c r="C148" s="206" t="s">
        <v>573</v>
      </c>
      <c r="D148" s="204" t="s">
        <v>574</v>
      </c>
      <c r="E148" s="204" t="s">
        <v>575</v>
      </c>
      <c r="F148" s="203" t="s">
        <v>576</v>
      </c>
      <c r="G148" s="206" t="s">
        <v>577</v>
      </c>
      <c r="H148" s="203" t="s">
        <v>578</v>
      </c>
      <c r="I148" s="156" t="s">
        <v>579</v>
      </c>
    </row>
    <row r="149" spans="1:9" x14ac:dyDescent="0.25">
      <c r="A149" s="202" t="s">
        <v>580</v>
      </c>
      <c r="B149" s="206">
        <v>1</v>
      </c>
      <c r="C149" s="204">
        <v>1000</v>
      </c>
      <c r="D149" s="203">
        <v>1000000</v>
      </c>
      <c r="E149" s="204">
        <v>3600</v>
      </c>
      <c r="F149" s="203">
        <v>3600000</v>
      </c>
      <c r="G149" s="203">
        <v>1055.05585</v>
      </c>
      <c r="H149" s="203">
        <v>1055055850</v>
      </c>
      <c r="I149" s="156">
        <v>2684519.5376862194</v>
      </c>
    </row>
    <row r="150" spans="1:9" x14ac:dyDescent="0.25">
      <c r="A150" s="202" t="s">
        <v>581</v>
      </c>
      <c r="B150" s="220">
        <v>1E-3</v>
      </c>
      <c r="C150" s="206">
        <v>1</v>
      </c>
      <c r="D150" s="206">
        <v>1000</v>
      </c>
      <c r="E150" s="221">
        <v>3.6</v>
      </c>
      <c r="F150" s="206">
        <v>3600</v>
      </c>
      <c r="G150" s="206">
        <v>1.05505585</v>
      </c>
      <c r="H150" s="203">
        <v>1055055.8500000001</v>
      </c>
      <c r="I150" s="156">
        <v>2684.5195376862198</v>
      </c>
    </row>
    <row r="151" spans="1:9" x14ac:dyDescent="0.25">
      <c r="A151" s="222" t="s">
        <v>582</v>
      </c>
      <c r="B151" s="160">
        <v>9.9999999999999995E-7</v>
      </c>
      <c r="C151" s="160">
        <v>1E-3</v>
      </c>
      <c r="D151" s="160">
        <v>1</v>
      </c>
      <c r="E151" s="160">
        <v>3.5999999999999999E-3</v>
      </c>
      <c r="F151" s="160">
        <v>3.6</v>
      </c>
      <c r="G151" s="160">
        <v>1.0550558499999999E-3</v>
      </c>
      <c r="H151" s="160">
        <v>1055.05585</v>
      </c>
      <c r="I151" s="161">
        <v>2.6845195376862194</v>
      </c>
    </row>
    <row r="152" spans="1:9" x14ac:dyDescent="0.25">
      <c r="A152" s="49" t="s">
        <v>583</v>
      </c>
      <c r="B152" s="49">
        <v>2.7777777777777778E-4</v>
      </c>
      <c r="C152" s="49">
        <v>0.27777777777777779</v>
      </c>
      <c r="D152" s="49">
        <v>277.77777777777777</v>
      </c>
      <c r="E152" s="49">
        <v>1</v>
      </c>
      <c r="F152" s="49">
        <v>1000</v>
      </c>
      <c r="G152" s="49">
        <v>0.29307106944444444</v>
      </c>
      <c r="H152" s="49">
        <v>293071.06944444444</v>
      </c>
      <c r="I152" s="49">
        <v>745.69987157950538</v>
      </c>
    </row>
    <row r="153" spans="1:9" x14ac:dyDescent="0.25">
      <c r="A153" s="49" t="s">
        <v>584</v>
      </c>
      <c r="B153" s="49">
        <v>2.7777777777777776E-7</v>
      </c>
      <c r="C153" s="49">
        <v>2.7777777777777778E-4</v>
      </c>
      <c r="D153" s="49">
        <v>0.27777777777777779</v>
      </c>
      <c r="E153" s="49">
        <v>1E-3</v>
      </c>
      <c r="F153" s="49">
        <v>1</v>
      </c>
      <c r="G153" s="49">
        <v>2.9307106944444444E-4</v>
      </c>
      <c r="H153" s="49">
        <v>293.07106944444445</v>
      </c>
      <c r="I153" s="49">
        <v>0.74569987157950535</v>
      </c>
    </row>
    <row r="154" spans="1:9" x14ac:dyDescent="0.25">
      <c r="A154" s="49" t="s">
        <v>585</v>
      </c>
      <c r="B154" s="49">
        <v>9.4781712266701337E-4</v>
      </c>
      <c r="C154" s="49">
        <v>0.94781712266701335</v>
      </c>
      <c r="D154" s="49">
        <v>947.81712266701334</v>
      </c>
      <c r="E154" s="49">
        <v>3.4121416416012482</v>
      </c>
      <c r="F154" s="49">
        <v>3412.141641601248</v>
      </c>
      <c r="G154" s="49">
        <v>1</v>
      </c>
      <c r="H154" s="49">
        <v>1000000</v>
      </c>
      <c r="I154" s="49">
        <v>2544.4335839531336</v>
      </c>
    </row>
    <row r="155" spans="1:9" x14ac:dyDescent="0.25">
      <c r="A155" s="49" t="s">
        <v>586</v>
      </c>
      <c r="B155" s="49">
        <v>9.4781712266701324E-10</v>
      </c>
      <c r="C155" s="49">
        <v>9.4781712266701326E-7</v>
      </c>
      <c r="D155" s="49">
        <v>9.4781712266701326E-4</v>
      </c>
      <c r="E155" s="49">
        <v>3.4121416416012478E-6</v>
      </c>
      <c r="F155" s="49">
        <v>3.4121416416012479E-3</v>
      </c>
      <c r="G155" s="49">
        <v>9.9999999999999995E-7</v>
      </c>
      <c r="H155" s="49">
        <v>1</v>
      </c>
      <c r="I155" s="49">
        <v>2.5444335839531337E-3</v>
      </c>
    </row>
    <row r="156" spans="1:9" x14ac:dyDescent="0.25">
      <c r="A156" s="49" t="s">
        <v>587</v>
      </c>
      <c r="B156" s="49">
        <v>3.72506136E-7</v>
      </c>
      <c r="C156" s="49">
        <v>3.7250613599999999E-4</v>
      </c>
      <c r="D156" s="49">
        <v>0.37250613599999999</v>
      </c>
      <c r="E156" s="49">
        <v>1.3410220896E-3</v>
      </c>
      <c r="F156" s="49">
        <v>1.3410220896</v>
      </c>
      <c r="G156" s="49">
        <v>3.9301477794769559E-4</v>
      </c>
      <c r="H156" s="49">
        <v>393.01477794769556</v>
      </c>
      <c r="I156" s="49">
        <v>1</v>
      </c>
    </row>
    <row r="158" spans="1:9" x14ac:dyDescent="0.25">
      <c r="A158" s="49" t="s">
        <v>638</v>
      </c>
      <c r="B158" s="49" t="s">
        <v>639</v>
      </c>
      <c r="C158" s="49" t="s">
        <v>640</v>
      </c>
      <c r="D158" s="49" t="s">
        <v>641</v>
      </c>
      <c r="E158" s="49" t="s">
        <v>642</v>
      </c>
      <c r="F158" s="49" t="s">
        <v>643</v>
      </c>
    </row>
    <row r="159" spans="1:9" x14ac:dyDescent="0.25">
      <c r="A159" s="49" t="s">
        <v>639</v>
      </c>
      <c r="B159" s="49">
        <v>1</v>
      </c>
      <c r="C159" s="49">
        <v>1000</v>
      </c>
      <c r="D159" s="49">
        <v>1000000</v>
      </c>
      <c r="E159" s="49">
        <v>304.8</v>
      </c>
      <c r="F159" s="49">
        <v>1609340</v>
      </c>
    </row>
    <row r="160" spans="1:9" x14ac:dyDescent="0.25">
      <c r="A160" s="49" t="s">
        <v>640</v>
      </c>
      <c r="B160" s="49">
        <v>1E-3</v>
      </c>
      <c r="C160" s="49">
        <v>1</v>
      </c>
      <c r="D160" s="49">
        <v>1000</v>
      </c>
      <c r="E160" s="49">
        <v>0.30480000000000002</v>
      </c>
      <c r="F160" s="49">
        <v>1609.34</v>
      </c>
    </row>
    <row r="161" spans="1:6" x14ac:dyDescent="0.25">
      <c r="A161" s="49" t="s">
        <v>641</v>
      </c>
      <c r="B161" s="49">
        <v>9.9999999999999995E-7</v>
      </c>
      <c r="C161" s="49">
        <v>1E-3</v>
      </c>
      <c r="D161" s="49">
        <v>1</v>
      </c>
      <c r="E161" s="49">
        <v>3.0480000000000004E-4</v>
      </c>
      <c r="F161" s="49">
        <v>1.60934</v>
      </c>
    </row>
    <row r="162" spans="1:6" x14ac:dyDescent="0.25">
      <c r="A162" s="49" t="s">
        <v>642</v>
      </c>
      <c r="B162" s="49">
        <v>3.2808398950131233E-3</v>
      </c>
      <c r="C162" s="49">
        <v>3.2808398950131235</v>
      </c>
      <c r="D162" s="49">
        <v>3280.8398950131236</v>
      </c>
      <c r="E162" s="49">
        <v>1</v>
      </c>
      <c r="F162" s="49">
        <v>5280</v>
      </c>
    </row>
    <row r="163" spans="1:6" x14ac:dyDescent="0.25">
      <c r="A163" s="49" t="s">
        <v>643</v>
      </c>
      <c r="B163" s="49">
        <v>6.2137273664980671E-7</v>
      </c>
      <c r="C163" s="49">
        <v>6.2137273664980672E-4</v>
      </c>
      <c r="D163" s="49">
        <v>0.62137273664980675</v>
      </c>
      <c r="E163" s="49">
        <v>1.8939393939393939E-4</v>
      </c>
      <c r="F163" s="49">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workbookViewId="0">
      <selection activeCell="E3" sqref="E3"/>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44" t="s">
        <v>239</v>
      </c>
      <c r="B1" s="45" t="s">
        <v>134</v>
      </c>
      <c r="C1" s="45" t="s">
        <v>40</v>
      </c>
      <c r="D1" s="45" t="s">
        <v>45</v>
      </c>
      <c r="E1" s="46" t="s">
        <v>240</v>
      </c>
      <c r="F1" s="47" t="s">
        <v>120</v>
      </c>
      <c r="G1" s="21" t="s">
        <v>241</v>
      </c>
    </row>
    <row r="2" spans="1:7" x14ac:dyDescent="0.25">
      <c r="A2" s="43" t="s">
        <v>251</v>
      </c>
      <c r="B2" s="41"/>
      <c r="C2" s="41"/>
      <c r="D2" s="41"/>
      <c r="E2" s="41"/>
      <c r="F2" s="42"/>
    </row>
    <row r="3" spans="1:7" x14ac:dyDescent="0.25">
      <c r="A3" s="39" t="s">
        <v>252</v>
      </c>
      <c r="B3" s="22">
        <f>'Uranium, Coal, MSW, Hydrogen'!B13</f>
        <v>705.25</v>
      </c>
      <c r="C3" s="22">
        <f>'Uranium, Coal, MSW, Hydrogen'!C13</f>
        <v>6</v>
      </c>
      <c r="D3" s="22">
        <f>'Uranium, Coal, MSW, Hydrogen'!D13</f>
        <v>97</v>
      </c>
      <c r="E3" s="25">
        <f>B3+C3-D3</f>
        <v>614.25</v>
      </c>
      <c r="F3" t="s">
        <v>238</v>
      </c>
    </row>
    <row r="4" spans="1:7" x14ac:dyDescent="0.25">
      <c r="A4" s="39" t="s">
        <v>242</v>
      </c>
      <c r="B4" s="24">
        <f>'AEO Table 1'!C18</f>
        <v>35.698853</v>
      </c>
      <c r="C4" s="24">
        <f>'AEO Table 1'!C30</f>
        <v>2.7910699999999999</v>
      </c>
      <c r="D4" s="24">
        <f>'AEO Table 1'!C36</f>
        <v>4.4833309999999997</v>
      </c>
      <c r="E4" s="25">
        <f t="shared" ref="E4:E5" si="0">B4+C4-D4</f>
        <v>34.006591999999998</v>
      </c>
      <c r="F4" s="3" t="s">
        <v>243</v>
      </c>
    </row>
    <row r="5" spans="1:7" x14ac:dyDescent="0.25">
      <c r="A5" s="39" t="s">
        <v>244</v>
      </c>
      <c r="B5" s="24">
        <f>'Uranium, Coal, MSW, Hydrogen'!B3</f>
        <v>3</v>
      </c>
      <c r="C5" s="19">
        <f>'Uranium, Coal, MSW, Hydrogen'!C3</f>
        <v>40</v>
      </c>
      <c r="D5" s="19">
        <f>'Uranium, Coal, MSW, Hydrogen'!D3</f>
        <v>0</v>
      </c>
      <c r="E5" s="23">
        <f t="shared" si="0"/>
        <v>43</v>
      </c>
      <c r="F5" s="3" t="s">
        <v>237</v>
      </c>
    </row>
    <row r="6" spans="1:7" x14ac:dyDescent="0.25">
      <c r="A6" s="40" t="s">
        <v>254</v>
      </c>
      <c r="B6" s="41"/>
      <c r="C6" s="41"/>
      <c r="D6" s="41"/>
      <c r="E6" s="41"/>
      <c r="F6" s="42"/>
    </row>
    <row r="7" spans="1:7" x14ac:dyDescent="0.25">
      <c r="A7" s="40" t="s">
        <v>255</v>
      </c>
      <c r="B7" s="41"/>
      <c r="C7" s="41"/>
      <c r="D7" s="41"/>
      <c r="E7" s="41"/>
      <c r="F7" s="42"/>
    </row>
    <row r="8" spans="1:7" x14ac:dyDescent="0.25">
      <c r="A8" s="40" t="s">
        <v>256</v>
      </c>
      <c r="B8" s="41"/>
      <c r="C8" s="41"/>
      <c r="D8" s="41"/>
      <c r="E8" s="41"/>
      <c r="F8" s="42"/>
    </row>
    <row r="9" spans="1:7" x14ac:dyDescent="0.25">
      <c r="A9" s="39" t="s">
        <v>245</v>
      </c>
      <c r="B9" s="26">
        <f>'Biomass Data'!A33</f>
        <v>6892028</v>
      </c>
      <c r="C9" s="27">
        <f>'Biomass Data'!A50</f>
        <v>214221.29902704654</v>
      </c>
      <c r="D9" s="28">
        <f>'Biomass Data'!A36</f>
        <v>4827647</v>
      </c>
      <c r="E9" s="25">
        <f t="shared" ref="E9:E14" si="1">B9+C9-D9</f>
        <v>2278602.2990270462</v>
      </c>
      <c r="F9" s="3" t="s">
        <v>601</v>
      </c>
    </row>
    <row r="10" spans="1:7" x14ac:dyDescent="0.25">
      <c r="A10" s="39" t="s">
        <v>246</v>
      </c>
      <c r="B10" s="19">
        <f>SUM('Petroleum and Biofuel Data'!C32:D32)</f>
        <v>3634459</v>
      </c>
      <c r="C10" s="19">
        <f>'Petroleum and Biofuel Data'!E32</f>
        <v>11784</v>
      </c>
      <c r="D10" s="19">
        <f>'Petroleum and Biofuel Data'!J32</f>
        <v>273483</v>
      </c>
      <c r="E10" s="23">
        <f t="shared" si="1"/>
        <v>3372760</v>
      </c>
      <c r="F10" s="3" t="s">
        <v>247</v>
      </c>
    </row>
    <row r="11" spans="1:7" x14ac:dyDescent="0.25">
      <c r="A11" s="39" t="s">
        <v>257</v>
      </c>
      <c r="B11" s="19">
        <f>'Petroleum and Biofuel Data'!D38</f>
        <v>1833879</v>
      </c>
      <c r="C11" s="19">
        <f>'Petroleum and Biofuel Data'!E38</f>
        <v>54975</v>
      </c>
      <c r="D11" s="19">
        <f>'Petroleum and Biofuel Data'!J38</f>
        <v>504155</v>
      </c>
      <c r="E11" s="23">
        <f t="shared" si="1"/>
        <v>1384699</v>
      </c>
      <c r="F11" s="3" t="s">
        <v>247</v>
      </c>
    </row>
    <row r="12" spans="1:7" x14ac:dyDescent="0.25">
      <c r="A12" s="39" t="s">
        <v>258</v>
      </c>
      <c r="B12" s="23">
        <f>'Petroleum and Biofuel Data'!C23</f>
        <v>379435</v>
      </c>
      <c r="C12" s="19">
        <f>'Petroleum and Biofuel Data'!E23</f>
        <v>1824</v>
      </c>
      <c r="D12" s="19">
        <f>'Petroleum and Biofuel Data'!J23</f>
        <v>33092</v>
      </c>
      <c r="E12" s="23">
        <f t="shared" si="1"/>
        <v>348167</v>
      </c>
      <c r="F12" s="3" t="s">
        <v>247</v>
      </c>
    </row>
    <row r="13" spans="1:7" x14ac:dyDescent="0.25">
      <c r="A13" s="39" t="s">
        <v>259</v>
      </c>
      <c r="B13" s="23">
        <f>'Petroleum and Biofuel Data'!C24</f>
        <v>37993</v>
      </c>
      <c r="C13" s="19">
        <f>'Petroleum and Biofuel Data'!E24</f>
        <v>13883</v>
      </c>
      <c r="D13" s="19">
        <f>'Petroleum and Biofuel Data'!J24</f>
        <v>2228</v>
      </c>
      <c r="E13" s="23">
        <f t="shared" si="1"/>
        <v>49648</v>
      </c>
      <c r="F13" s="3" t="s">
        <v>247</v>
      </c>
    </row>
    <row r="14" spans="1:7" x14ac:dyDescent="0.25">
      <c r="A14" s="39" t="s">
        <v>248</v>
      </c>
      <c r="B14" s="23">
        <f>SUM('Petroleum and Biofuel Data'!D36:D37)</f>
        <v>623914</v>
      </c>
      <c r="C14" s="19">
        <f>SUM('Petroleum and Biofuel Data'!E36:E37)</f>
        <v>59702</v>
      </c>
      <c r="D14" s="19">
        <f>SUM('Petroleum and Biofuel Data'!J36:J37)</f>
        <v>69428</v>
      </c>
      <c r="E14" s="23">
        <f t="shared" si="1"/>
        <v>614188</v>
      </c>
      <c r="F14" s="3" t="s">
        <v>247</v>
      </c>
    </row>
    <row r="15" spans="1:7" x14ac:dyDescent="0.25">
      <c r="A15" s="40" t="s">
        <v>300</v>
      </c>
      <c r="B15" s="41"/>
      <c r="C15" s="41"/>
      <c r="D15" s="41"/>
      <c r="E15" s="41"/>
      <c r="F15" s="42"/>
    </row>
    <row r="16" spans="1:7" x14ac:dyDescent="0.25">
      <c r="A16" s="40" t="s">
        <v>261</v>
      </c>
      <c r="B16" s="41"/>
      <c r="C16" s="41"/>
      <c r="D16" s="41"/>
      <c r="E16" s="41"/>
      <c r="F16" s="42"/>
    </row>
    <row r="17" spans="1:10" x14ac:dyDescent="0.25">
      <c r="A17" s="39" t="s">
        <v>262</v>
      </c>
      <c r="B17" s="25">
        <f>'Uranium, Coal, MSW, Hydrogen'!B14</f>
        <v>69.75</v>
      </c>
      <c r="C17" s="19">
        <f>'Uranium, Coal, MSW, Hydrogen'!C14</f>
        <v>0</v>
      </c>
      <c r="D17" s="19">
        <f>'Uranium, Coal, MSW, Hydrogen'!D14</f>
        <v>0</v>
      </c>
      <c r="E17" s="25">
        <f t="shared" ref="E17:E22" si="2">B17+C17-D17</f>
        <v>69.75</v>
      </c>
      <c r="F17" t="s">
        <v>238</v>
      </c>
    </row>
    <row r="18" spans="1:10" x14ac:dyDescent="0.25">
      <c r="A18" s="39" t="s">
        <v>249</v>
      </c>
      <c r="B18" s="23">
        <f>'Petroleum and Biofuel Data'!B5</f>
        <v>3413376</v>
      </c>
      <c r="C18" s="19">
        <f>'Petroleum and Biofuel Data'!E5</f>
        <v>2908670</v>
      </c>
      <c r="D18" s="19">
        <f>'Petroleum and Biofuel Data'!J5</f>
        <v>422518</v>
      </c>
      <c r="E18" s="23">
        <f t="shared" si="2"/>
        <v>5899528</v>
      </c>
      <c r="F18" s="3" t="s">
        <v>247</v>
      </c>
    </row>
    <row r="19" spans="1:10" x14ac:dyDescent="0.25">
      <c r="A19" s="39" t="s">
        <v>263</v>
      </c>
      <c r="B19" s="23">
        <f>'Petroleum and Biofuel Data'!D42</f>
        <v>155851</v>
      </c>
      <c r="C19" s="19">
        <f>'Petroleum and Biofuel Data'!E42</f>
        <v>69015</v>
      </c>
      <c r="D19" s="19">
        <f>'Petroleum and Biofuel Data'!J42</f>
        <v>112240</v>
      </c>
      <c r="E19" s="23">
        <f t="shared" si="2"/>
        <v>112626</v>
      </c>
      <c r="F19" s="3" t="s">
        <v>247</v>
      </c>
    </row>
    <row r="20" spans="1:10" x14ac:dyDescent="0.25">
      <c r="A20" s="39" t="s">
        <v>250</v>
      </c>
      <c r="B20" s="23">
        <f>SUM('Petroleum and Biofuel Data'!B9:D11)</f>
        <v>820120</v>
      </c>
      <c r="C20" s="19">
        <f>SUM('Petroleum and Biofuel Data'!E9:E11)</f>
        <v>57845</v>
      </c>
      <c r="D20" s="19">
        <f>SUM('Petroleum and Biofuel Data'!J9:J11)</f>
        <v>384433</v>
      </c>
      <c r="E20" s="23">
        <f t="shared" si="2"/>
        <v>493532</v>
      </c>
      <c r="F20" s="3" t="s">
        <v>247</v>
      </c>
    </row>
    <row r="21" spans="1:10" x14ac:dyDescent="0.25">
      <c r="A21" s="39" t="s">
        <v>264</v>
      </c>
      <c r="B21" s="19">
        <f>'Uranium, Coal, MSW, Hydrogen'!A18</f>
        <v>262.39999999999998</v>
      </c>
      <c r="C21" s="19">
        <v>0</v>
      </c>
      <c r="D21" s="19">
        <v>0</v>
      </c>
      <c r="E21" s="23">
        <f t="shared" si="2"/>
        <v>262.39999999999998</v>
      </c>
      <c r="F21" s="3" t="s">
        <v>238</v>
      </c>
      <c r="I21" s="230"/>
    </row>
    <row r="22" spans="1:10" x14ac:dyDescent="0.25">
      <c r="A22" s="39" t="s">
        <v>265</v>
      </c>
      <c r="B22" s="19">
        <f>'Uranium, Coal, MSW, Hydrogen'!A35</f>
        <v>10</v>
      </c>
      <c r="C22" s="19">
        <v>0</v>
      </c>
      <c r="D22" s="19">
        <v>0</v>
      </c>
      <c r="E22" s="23">
        <f t="shared" si="2"/>
        <v>10</v>
      </c>
      <c r="F22" s="3" t="s">
        <v>291</v>
      </c>
    </row>
    <row r="24" spans="1:10" x14ac:dyDescent="0.25">
      <c r="A24" s="223" t="s">
        <v>588</v>
      </c>
      <c r="B24" s="224"/>
      <c r="C24" s="224"/>
      <c r="D24" s="224"/>
      <c r="E24" s="224"/>
      <c r="F24" s="225"/>
    </row>
    <row r="25" spans="1:10" x14ac:dyDescent="0.25">
      <c r="A25" s="44" t="s">
        <v>239</v>
      </c>
      <c r="B25" s="45" t="s">
        <v>134</v>
      </c>
      <c r="C25" s="45" t="s">
        <v>40</v>
      </c>
      <c r="D25" s="45" t="s">
        <v>45</v>
      </c>
      <c r="E25" s="46" t="s">
        <v>240</v>
      </c>
      <c r="F25" s="47" t="s">
        <v>120</v>
      </c>
      <c r="H25" s="231" t="s">
        <v>603</v>
      </c>
      <c r="I25" s="7"/>
      <c r="J25" s="7"/>
    </row>
    <row r="26" spans="1:10" x14ac:dyDescent="0.25">
      <c r="A26" s="43" t="s">
        <v>251</v>
      </c>
      <c r="B26" s="41"/>
      <c r="C26" s="41"/>
      <c r="D26" s="41"/>
      <c r="E26" s="41"/>
      <c r="F26" s="42"/>
    </row>
    <row r="27" spans="1:10" x14ac:dyDescent="0.25">
      <c r="A27" s="39" t="s">
        <v>252</v>
      </c>
      <c r="B27" s="226">
        <f>B3*$H27</f>
        <v>1.372785698375E+16</v>
      </c>
      <c r="C27" s="226">
        <f>C3*$H27</f>
        <v>116791410000000</v>
      </c>
      <c r="D27" s="226">
        <f t="shared" ref="C27:E27" si="3">D3*$H27</f>
        <v>1888127795000000</v>
      </c>
      <c r="E27" s="226">
        <f t="shared" si="3"/>
        <v>1.195652059875E+16</v>
      </c>
      <c r="F27" t="s">
        <v>585</v>
      </c>
      <c r="H27">
        <f>'AEO Table 73'!$C66*10^12</f>
        <v>19465235000000</v>
      </c>
      <c r="I27" t="s">
        <v>602</v>
      </c>
      <c r="J27" t="s">
        <v>238</v>
      </c>
    </row>
    <row r="28" spans="1:10" x14ac:dyDescent="0.25">
      <c r="A28" s="39" t="s">
        <v>242</v>
      </c>
      <c r="B28" s="226">
        <f t="shared" ref="B28:E29" si="4">B4*$H28</f>
        <v>3.5698853E+16</v>
      </c>
      <c r="C28" s="226">
        <f t="shared" si="4"/>
        <v>2791070000000000</v>
      </c>
      <c r="D28" s="226">
        <f t="shared" si="4"/>
        <v>4483330999999999.5</v>
      </c>
      <c r="E28" s="226">
        <f t="shared" si="4"/>
        <v>3.4006591999999996E+16</v>
      </c>
      <c r="F28" t="s">
        <v>585</v>
      </c>
      <c r="H28">
        <f>10^15</f>
        <v>1000000000000000</v>
      </c>
      <c r="I28" t="s">
        <v>602</v>
      </c>
      <c r="J28" s="3" t="s">
        <v>604</v>
      </c>
    </row>
    <row r="29" spans="1:10" x14ac:dyDescent="0.25">
      <c r="A29" s="39" t="s">
        <v>244</v>
      </c>
      <c r="B29" s="226">
        <f t="shared" si="4"/>
        <v>540000000000000</v>
      </c>
      <c r="C29" s="226">
        <f t="shared" si="4"/>
        <v>7200000000000000</v>
      </c>
      <c r="D29" s="226">
        <f t="shared" si="4"/>
        <v>0</v>
      </c>
      <c r="E29" s="226">
        <f t="shared" si="4"/>
        <v>7740000000000000</v>
      </c>
      <c r="F29" t="s">
        <v>585</v>
      </c>
      <c r="H29">
        <f>10^6*1.8*10^8</f>
        <v>180000000000000</v>
      </c>
      <c r="I29" t="s">
        <v>602</v>
      </c>
      <c r="J29" s="3" t="s">
        <v>237</v>
      </c>
    </row>
    <row r="30" spans="1:10" x14ac:dyDescent="0.25">
      <c r="A30" s="40" t="s">
        <v>254</v>
      </c>
      <c r="B30" s="227"/>
      <c r="C30" s="227"/>
      <c r="D30" s="227"/>
      <c r="E30" s="227"/>
      <c r="F30" s="42"/>
    </row>
    <row r="31" spans="1:10" x14ac:dyDescent="0.25">
      <c r="A31" s="40" t="s">
        <v>255</v>
      </c>
      <c r="B31" s="227"/>
      <c r="C31" s="227"/>
      <c r="D31" s="227"/>
      <c r="E31" s="227"/>
      <c r="F31" s="42"/>
    </row>
    <row r="32" spans="1:10" x14ac:dyDescent="0.25">
      <c r="A32" s="40" t="s">
        <v>256</v>
      </c>
      <c r="B32" s="227"/>
      <c r="C32" s="227"/>
      <c r="D32" s="227"/>
      <c r="E32" s="227"/>
      <c r="F32" s="42"/>
    </row>
    <row r="33" spans="1:10" x14ac:dyDescent="0.25">
      <c r="A33" s="39" t="s">
        <v>245</v>
      </c>
      <c r="B33" s="226">
        <f>B9*$H33</f>
        <v>123408653368000</v>
      </c>
      <c r="C33" s="226">
        <f t="shared" ref="C33:E33" si="5">C9*$H33</f>
        <v>3835846580378.2954</v>
      </c>
      <c r="D33" s="226">
        <f t="shared" si="5"/>
        <v>86443847182000</v>
      </c>
      <c r="E33" s="226">
        <f t="shared" si="5"/>
        <v>40800652766378.289</v>
      </c>
      <c r="F33" t="s">
        <v>585</v>
      </c>
      <c r="H33" s="229">
        <f>'GREET1 Fuel_Specs'!$D$81</f>
        <v>17906000</v>
      </c>
      <c r="I33" t="s">
        <v>602</v>
      </c>
      <c r="J33" s="3" t="s">
        <v>559</v>
      </c>
    </row>
    <row r="34" spans="1:10" x14ac:dyDescent="0.25">
      <c r="A34" s="39" t="s">
        <v>246</v>
      </c>
      <c r="B34" s="226">
        <f t="shared" ref="B34:E38" si="6">B10*$H34</f>
        <v>1.8365288407359E+16</v>
      </c>
      <c r="C34" s="226">
        <f t="shared" si="6"/>
        <v>59545742184000</v>
      </c>
      <c r="D34" s="226">
        <f t="shared" si="6"/>
        <v>1381937220783000</v>
      </c>
      <c r="E34" s="226">
        <f t="shared" si="6"/>
        <v>1.704289692876E+16</v>
      </c>
      <c r="F34" t="s">
        <v>585</v>
      </c>
      <c r="H34">
        <f>'AEO Table 73'!$C32*10^9</f>
        <v>5053101000</v>
      </c>
      <c r="I34" t="s">
        <v>602</v>
      </c>
      <c r="J34" s="3" t="s">
        <v>247</v>
      </c>
    </row>
    <row r="35" spans="1:10" x14ac:dyDescent="0.25">
      <c r="A35" s="39" t="s">
        <v>257</v>
      </c>
      <c r="B35" s="226">
        <f t="shared" si="6"/>
        <v>1.0682345175E+16</v>
      </c>
      <c r="C35" s="226">
        <f t="shared" si="6"/>
        <v>320229375000000</v>
      </c>
      <c r="D35" s="226">
        <f t="shared" si="6"/>
        <v>2936702875000000</v>
      </c>
      <c r="E35" s="226">
        <f t="shared" si="6"/>
        <v>8065871675000000</v>
      </c>
      <c r="F35" t="s">
        <v>585</v>
      </c>
      <c r="H35">
        <f>'AEO Table 73'!$C19*10^9</f>
        <v>5825000000</v>
      </c>
      <c r="I35" t="s">
        <v>602</v>
      </c>
      <c r="J35" s="3" t="s">
        <v>247</v>
      </c>
    </row>
    <row r="36" spans="1:10" x14ac:dyDescent="0.25">
      <c r="A36" s="39" t="s">
        <v>258</v>
      </c>
      <c r="B36" s="226">
        <f t="shared" si="6"/>
        <v>1515620096655000</v>
      </c>
      <c r="C36" s="226">
        <f t="shared" si="6"/>
        <v>7285809312000</v>
      </c>
      <c r="D36" s="226">
        <f t="shared" si="6"/>
        <v>132183114996000</v>
      </c>
      <c r="E36" s="226">
        <f t="shared" si="6"/>
        <v>1390722790971000</v>
      </c>
      <c r="F36" t="s">
        <v>585</v>
      </c>
      <c r="H36">
        <f>'AEO Table 73'!$C29*10^9</f>
        <v>3994413000</v>
      </c>
      <c r="I36" t="s">
        <v>602</v>
      </c>
      <c r="J36" s="3" t="s">
        <v>247</v>
      </c>
    </row>
    <row r="37" spans="1:10" x14ac:dyDescent="0.25">
      <c r="A37" s="39" t="s">
        <v>259</v>
      </c>
      <c r="B37" s="226">
        <f t="shared" si="6"/>
        <v>203604487000000</v>
      </c>
      <c r="C37" s="226">
        <f t="shared" si="6"/>
        <v>74398997000000</v>
      </c>
      <c r="D37" s="226">
        <f t="shared" si="6"/>
        <v>11939852000000</v>
      </c>
      <c r="E37" s="226">
        <f t="shared" si="6"/>
        <v>266063632000000</v>
      </c>
      <c r="F37" t="s">
        <v>585</v>
      </c>
      <c r="H37">
        <f>'AEO Table 73'!$C18*10^9</f>
        <v>5359000000</v>
      </c>
      <c r="I37" t="s">
        <v>602</v>
      </c>
      <c r="J37" s="3" t="s">
        <v>247</v>
      </c>
    </row>
    <row r="38" spans="1:10" x14ac:dyDescent="0.25">
      <c r="A38" s="39" t="s">
        <v>248</v>
      </c>
      <c r="B38" s="226">
        <f t="shared" si="6"/>
        <v>3537592380000000</v>
      </c>
      <c r="C38" s="226">
        <f t="shared" si="6"/>
        <v>338510340000000</v>
      </c>
      <c r="D38" s="226">
        <f t="shared" si="6"/>
        <v>393656760000000</v>
      </c>
      <c r="E38" s="226">
        <f t="shared" si="6"/>
        <v>3482445960000000</v>
      </c>
      <c r="F38" t="s">
        <v>585</v>
      </c>
      <c r="H38">
        <f>'AEO Table 73'!$C30*10^9</f>
        <v>5670000000</v>
      </c>
      <c r="I38" t="s">
        <v>602</v>
      </c>
      <c r="J38" s="3" t="s">
        <v>247</v>
      </c>
    </row>
    <row r="39" spans="1:10" x14ac:dyDescent="0.25">
      <c r="A39" s="40" t="s">
        <v>300</v>
      </c>
      <c r="B39" s="227"/>
      <c r="C39" s="227"/>
      <c r="D39" s="227"/>
      <c r="E39" s="227"/>
      <c r="F39" s="42"/>
    </row>
    <row r="40" spans="1:10" x14ac:dyDescent="0.25">
      <c r="A40" s="40" t="s">
        <v>261</v>
      </c>
      <c r="B40" s="227"/>
      <c r="C40" s="227"/>
      <c r="D40" s="227"/>
      <c r="E40" s="227"/>
      <c r="F40" s="42"/>
    </row>
    <row r="41" spans="1:10" x14ac:dyDescent="0.25">
      <c r="A41" s="39" t="s">
        <v>262</v>
      </c>
      <c r="B41" s="226">
        <f t="shared" ref="B41:E42" si="7">B17*$H41</f>
        <v>906213062527442.13</v>
      </c>
      <c r="C41" s="226">
        <f t="shared" si="7"/>
        <v>0</v>
      </c>
      <c r="D41" s="226">
        <f t="shared" si="7"/>
        <v>0</v>
      </c>
      <c r="E41" s="226">
        <f t="shared" si="7"/>
        <v>906213062527442.13</v>
      </c>
      <c r="F41" t="s">
        <v>585</v>
      </c>
      <c r="H41">
        <f>'GREET1 Fuel_Specs'!$D$69*10^6</f>
        <v>12992301971719.6</v>
      </c>
      <c r="I41" t="s">
        <v>602</v>
      </c>
      <c r="J41" t="s">
        <v>238</v>
      </c>
    </row>
    <row r="42" spans="1:10" x14ac:dyDescent="0.25">
      <c r="A42" s="39" t="s">
        <v>249</v>
      </c>
      <c r="B42" s="226">
        <f t="shared" si="7"/>
        <v>1.9460537227008E+16</v>
      </c>
      <c r="C42" s="226">
        <f t="shared" si="7"/>
        <v>1.658307810686E+16</v>
      </c>
      <c r="D42" s="226">
        <f t="shared" si="7"/>
        <v>2408884127644000</v>
      </c>
      <c r="E42" s="226">
        <f t="shared" si="7"/>
        <v>3.3634731206224E+16</v>
      </c>
      <c r="F42" t="s">
        <v>585</v>
      </c>
      <c r="H42">
        <f>'AEO Table 73'!$C48*10^9</f>
        <v>5701258000</v>
      </c>
      <c r="I42" t="s">
        <v>602</v>
      </c>
      <c r="J42" s="3" t="s">
        <v>247</v>
      </c>
    </row>
    <row r="43" spans="1:10" x14ac:dyDescent="0.25">
      <c r="A43" s="39" t="s">
        <v>263</v>
      </c>
      <c r="B43" s="226">
        <f t="shared" ref="B43:E43" si="8">B19*$H43</f>
        <v>979835237000000</v>
      </c>
      <c r="C43" s="226">
        <f t="shared" si="8"/>
        <v>433897305000000</v>
      </c>
      <c r="D43" s="226">
        <f t="shared" si="8"/>
        <v>705652880000000</v>
      </c>
      <c r="E43" s="226">
        <f t="shared" si="8"/>
        <v>708079662000000</v>
      </c>
      <c r="F43" t="s">
        <v>585</v>
      </c>
      <c r="H43">
        <f>'AEO Table 73'!$C41*10^9</f>
        <v>6287000000</v>
      </c>
      <c r="I43" t="s">
        <v>602</v>
      </c>
      <c r="J43" s="3" t="s">
        <v>247</v>
      </c>
    </row>
    <row r="44" spans="1:10" x14ac:dyDescent="0.25">
      <c r="A44" s="39" t="s">
        <v>250</v>
      </c>
      <c r="B44" s="226">
        <f t="shared" ref="B44:E44" si="9">B20*$H44</f>
        <v>3148621106400000</v>
      </c>
      <c r="C44" s="226">
        <f t="shared" si="9"/>
        <v>222079680900000</v>
      </c>
      <c r="D44" s="226">
        <f t="shared" si="9"/>
        <v>1475922862260000</v>
      </c>
      <c r="E44" s="226">
        <f t="shared" si="9"/>
        <v>1894777925040000</v>
      </c>
      <c r="F44" t="s">
        <v>585</v>
      </c>
      <c r="H44">
        <f>'GREET1 Fuel_Specs'!$D$36*10^3*42</f>
        <v>3839220000</v>
      </c>
      <c r="I44" t="s">
        <v>602</v>
      </c>
      <c r="J44" s="3" t="s">
        <v>247</v>
      </c>
    </row>
    <row r="45" spans="1:10" x14ac:dyDescent="0.25">
      <c r="A45" s="39" t="s">
        <v>264</v>
      </c>
      <c r="B45" s="226">
        <f t="shared" ref="B45:E45" si="10">B21*$H45</f>
        <v>3564295858911020.5</v>
      </c>
      <c r="C45" s="226">
        <f t="shared" si="10"/>
        <v>0</v>
      </c>
      <c r="D45" s="226">
        <f t="shared" si="10"/>
        <v>0</v>
      </c>
      <c r="E45" s="226">
        <f t="shared" si="10"/>
        <v>3564295858911020.5</v>
      </c>
      <c r="F45" t="s">
        <v>585</v>
      </c>
      <c r="H45">
        <f>'GREET1 Fuel_Specs'!$D$90*10^6</f>
        <v>13583444584264.561</v>
      </c>
      <c r="I45" t="s">
        <v>602</v>
      </c>
      <c r="J45" t="s">
        <v>238</v>
      </c>
    </row>
    <row r="46" spans="1:10" x14ac:dyDescent="0.25">
      <c r="A46" s="39" t="s">
        <v>265</v>
      </c>
      <c r="B46" s="226">
        <f t="shared" ref="B46:E46" si="11">B22*$H46</f>
        <v>8746500000000000</v>
      </c>
      <c r="C46" s="226">
        <f t="shared" si="11"/>
        <v>0</v>
      </c>
      <c r="D46" s="226">
        <f t="shared" si="11"/>
        <v>0</v>
      </c>
      <c r="E46" s="226">
        <f t="shared" si="11"/>
        <v>8746500000000000</v>
      </c>
      <c r="F46" t="s">
        <v>585</v>
      </c>
      <c r="H46">
        <f>'GREET1 Fuel_Specs'!$D$62*'GREET1 Fuel_Specs'!$E$62*10^12</f>
        <v>874650000000000</v>
      </c>
      <c r="I46" t="s">
        <v>602</v>
      </c>
      <c r="J46" s="3"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election activeCell="A52" sqref="A52"/>
    </sheetView>
  </sheetViews>
  <sheetFormatPr defaultRowHeight="15" x14ac:dyDescent="0.25"/>
  <cols>
    <col min="1" max="1" width="38.85546875" customWidth="1"/>
    <col min="2" max="2" width="9.140625" customWidth="1"/>
  </cols>
  <sheetData>
    <row r="1" spans="1:35" x14ac:dyDescent="0.25">
      <c r="A1" s="232" t="s">
        <v>620</v>
      </c>
      <c r="B1" s="232"/>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row>
    <row r="2" spans="1:35" s="1" customFormat="1" x14ac:dyDescent="0.25">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x14ac:dyDescent="0.25">
      <c r="A3" s="43" t="s">
        <v>251</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c r="AI3" s="8"/>
    </row>
    <row r="4" spans="1:35" x14ac:dyDescent="0.25">
      <c r="A4" s="39" t="s">
        <v>252</v>
      </c>
      <c r="B4">
        <f>'AEO Table 1'!C$19/'AEO Table 1'!$C$19</f>
        <v>1</v>
      </c>
      <c r="C4">
        <f>'AEO Table 1'!D$19/'AEO Table 1'!$C$19</f>
        <v>0.90812016497404591</v>
      </c>
      <c r="D4">
        <f>'AEO Table 1'!E$19/'AEO Table 1'!$C$19</f>
        <v>0.85455326701682643</v>
      </c>
      <c r="E4">
        <f>'AEO Table 1'!F$19/'AEO Table 1'!$C$19</f>
        <v>0.83991896466840965</v>
      </c>
      <c r="F4">
        <f>'AEO Table 1'!G$19/'AEO Table 1'!$C$19</f>
        <v>0.79480319522442144</v>
      </c>
      <c r="G4">
        <f>'AEO Table 1'!H$19/'AEO Table 1'!$C$19</f>
        <v>0.77118027008387457</v>
      </c>
      <c r="H4">
        <f>'AEO Table 1'!I$19/'AEO Table 1'!$C$19</f>
        <v>0.69476212783182068</v>
      </c>
      <c r="I4">
        <f>'AEO Table 1'!J$19/'AEO Table 1'!$C$19</f>
        <v>0.70824708849282514</v>
      </c>
      <c r="J4">
        <f>'AEO Table 1'!K$19/'AEO Table 1'!$C$19</f>
        <v>0.70487113217267283</v>
      </c>
      <c r="K4">
        <f>'AEO Table 1'!L$19/'AEO Table 1'!$C$19</f>
        <v>0.69625309598989027</v>
      </c>
      <c r="L4">
        <f>'AEO Table 1'!M$19/'AEO Table 1'!$C$19</f>
        <v>0.68403457029970505</v>
      </c>
      <c r="M4">
        <f>'AEO Table 1'!N$19/'AEO Table 1'!$C$19</f>
        <v>0.67194544410962198</v>
      </c>
      <c r="N4">
        <f>'AEO Table 1'!O$19/'AEO Table 1'!$C$19</f>
        <v>0.66548254333685786</v>
      </c>
      <c r="O4">
        <f>'AEO Table 1'!P$19/'AEO Table 1'!$C$19</f>
        <v>0.66381530888935514</v>
      </c>
      <c r="P4">
        <f>'AEO Table 1'!Q$19/'AEO Table 1'!$C$19</f>
        <v>0.66285711885528309</v>
      </c>
      <c r="Q4">
        <f>'AEO Table 1'!R$19/'AEO Table 1'!$C$19</f>
        <v>0.66253936791881318</v>
      </c>
      <c r="R4">
        <f>'AEO Table 1'!S$19/'AEO Table 1'!$C$19</f>
        <v>0.65437209297869914</v>
      </c>
      <c r="S4">
        <f>'AEO Table 1'!T$19/'AEO Table 1'!$C$19</f>
        <v>0.65379952229772242</v>
      </c>
      <c r="T4">
        <f>'AEO Table 1'!U$19/'AEO Table 1'!$C$19</f>
        <v>0.65330196795564333</v>
      </c>
      <c r="U4">
        <f>'AEO Table 1'!V$19/'AEO Table 1'!$C$19</f>
        <v>0.65027338591993433</v>
      </c>
      <c r="V4">
        <f>'AEO Table 1'!W$19/'AEO Table 1'!$C$19</f>
        <v>0.64717693546759969</v>
      </c>
      <c r="W4">
        <f>'AEO Table 1'!X$19/'AEO Table 1'!$C$19</f>
        <v>0.64068080054076604</v>
      </c>
      <c r="X4">
        <f>'AEO Table 1'!Y$19/'AEO Table 1'!$C$19</f>
        <v>0.63596339291089699</v>
      </c>
      <c r="Y4">
        <f>'AEO Table 1'!Z$19/'AEO Table 1'!$C$19</f>
        <v>0.63359411459239479</v>
      </c>
      <c r="Z4">
        <f>'AEO Table 1'!AA$19/'AEO Table 1'!$C$19</f>
        <v>0.63220660708247078</v>
      </c>
      <c r="AA4">
        <f>'AEO Table 1'!AB$19/'AEO Table 1'!$C$19</f>
        <v>0.62954109528423563</v>
      </c>
      <c r="AB4">
        <f>'AEO Table 1'!AC$19/'AEO Table 1'!$C$19</f>
        <v>0.62658038166515195</v>
      </c>
      <c r="AC4">
        <f>'AEO Table 1'!AD$19/'AEO Table 1'!$C$19</f>
        <v>0.62680719923993267</v>
      </c>
      <c r="AD4">
        <f>'AEO Table 1'!AE$19/'AEO Table 1'!$C$19</f>
        <v>0.6250437994463971</v>
      </c>
      <c r="AE4">
        <f>'AEO Table 1'!AF$19/'AEO Table 1'!$C$19</f>
        <v>0.62295100570897921</v>
      </c>
      <c r="AF4">
        <f>'AEO Table 1'!AG$19/'AEO Table 1'!$C$19</f>
        <v>0.6233543106429541</v>
      </c>
      <c r="AG4">
        <f>'AEO Table 1'!AH$19/'AEO Table 1'!$C$19</f>
        <v>0.6213817051655971</v>
      </c>
    </row>
    <row r="5" spans="1:35" x14ac:dyDescent="0.25">
      <c r="A5" s="39" t="s">
        <v>242</v>
      </c>
      <c r="B5">
        <f>'AEO Table 1'!C$18/'AEO Table 1'!$C$18</f>
        <v>1</v>
      </c>
      <c r="C5">
        <f>'AEO Table 1'!D$18/'AEO Table 1'!$C$18</f>
        <v>1.0213665128120504</v>
      </c>
      <c r="D5">
        <f>'AEO Table 1'!E$18/'AEO Table 1'!$C$18</f>
        <v>1.0756457357327418</v>
      </c>
      <c r="E5">
        <f>'AEO Table 1'!F$18/'AEO Table 1'!$C$18</f>
        <v>1.0942691071895223</v>
      </c>
      <c r="F5">
        <f>'AEO Table 1'!G$18/'AEO Table 1'!$C$18</f>
        <v>1.1076205445592326</v>
      </c>
      <c r="G5">
        <f>'AEO Table 1'!H$18/'AEO Table 1'!$C$18</f>
        <v>1.1257205378559361</v>
      </c>
      <c r="H5">
        <f>'AEO Table 1'!I$18/'AEO Table 1'!$C$18</f>
        <v>1.1651594520417785</v>
      </c>
      <c r="I5">
        <f>'AEO Table 1'!J$18/'AEO Table 1'!$C$18</f>
        <v>1.2042914936230584</v>
      </c>
      <c r="J5">
        <f>'AEO Table 1'!K$18/'AEO Table 1'!$C$18</f>
        <v>1.2279709378897972</v>
      </c>
      <c r="K5">
        <f>'AEO Table 1'!L$18/'AEO Table 1'!$C$18</f>
        <v>1.2513873204833779</v>
      </c>
      <c r="L5">
        <f>'AEO Table 1'!M$18/'AEO Table 1'!$C$18</f>
        <v>1.267986173113181</v>
      </c>
      <c r="M5">
        <f>'AEO Table 1'!N$18/'AEO Table 1'!$C$18</f>
        <v>1.276732028337157</v>
      </c>
      <c r="N5">
        <f>'AEO Table 1'!O$18/'AEO Table 1'!$C$18</f>
        <v>1.2904118516076692</v>
      </c>
      <c r="O5">
        <f>'AEO Table 1'!P$18/'AEO Table 1'!$C$18</f>
        <v>1.3083783672265326</v>
      </c>
      <c r="P5">
        <f>'AEO Table 1'!Q$18/'AEO Table 1'!$C$18</f>
        <v>1.3271274009840035</v>
      </c>
      <c r="Q5">
        <f>'AEO Table 1'!R$18/'AEO Table 1'!$C$18</f>
        <v>1.342495485779333</v>
      </c>
      <c r="R5">
        <f>'AEO Table 1'!S$18/'AEO Table 1'!$C$18</f>
        <v>1.3565454329863202</v>
      </c>
      <c r="S5">
        <f>'AEO Table 1'!T$18/'AEO Table 1'!$C$18</f>
        <v>1.3795604581469325</v>
      </c>
      <c r="T5">
        <f>'AEO Table 1'!U$18/'AEO Table 1'!$C$18</f>
        <v>1.3898930590290954</v>
      </c>
      <c r="U5">
        <f>'AEO Table 1'!V$18/'AEO Table 1'!$C$18</f>
        <v>1.4082935381705401</v>
      </c>
      <c r="V5">
        <f>'AEO Table 1'!W$18/'AEO Table 1'!$C$18</f>
        <v>1.4226993231407183</v>
      </c>
      <c r="W5">
        <f>'AEO Table 1'!X$18/'AEO Table 1'!$C$18</f>
        <v>1.4378440674270403</v>
      </c>
      <c r="X5">
        <f>'AEO Table 1'!Y$18/'AEO Table 1'!$C$18</f>
        <v>1.4510344632081036</v>
      </c>
      <c r="Y5">
        <f>'AEO Table 1'!Z$18/'AEO Table 1'!$C$18</f>
        <v>1.4649044886680251</v>
      </c>
      <c r="Z5">
        <f>'AEO Table 1'!AA$18/'AEO Table 1'!$C$18</f>
        <v>1.4777598876916298</v>
      </c>
      <c r="AA5">
        <f>'AEO Table 1'!AB$18/'AEO Table 1'!$C$18</f>
        <v>1.4925637526785525</v>
      </c>
      <c r="AB5">
        <f>'AEO Table 1'!AC$18/'AEO Table 1'!$C$18</f>
        <v>1.5047811199984493</v>
      </c>
      <c r="AC5">
        <f>'AEO Table 1'!AD$18/'AEO Table 1'!$C$18</f>
        <v>1.5223004223693126</v>
      </c>
      <c r="AD5">
        <f>'AEO Table 1'!AE$18/'AEO Table 1'!$C$18</f>
        <v>1.5354269505521649</v>
      </c>
      <c r="AE5">
        <f>'AEO Table 1'!AF$18/'AEO Table 1'!$C$18</f>
        <v>1.5491060174958562</v>
      </c>
      <c r="AF5">
        <f>'AEO Table 1'!AG$18/'AEO Table 1'!$C$18</f>
        <v>1.5630702756752437</v>
      </c>
      <c r="AG5">
        <f>'AEO Table 1'!AH$18/'AEO Table 1'!$C$18</f>
        <v>1.5783559488591974</v>
      </c>
    </row>
    <row r="6" spans="1:35" x14ac:dyDescent="0.25">
      <c r="A6" s="39" t="s">
        <v>244</v>
      </c>
      <c r="B6">
        <f>'AEO Table 1'!C$20/'AEO Table 1'!$C$20</f>
        <v>1</v>
      </c>
      <c r="C6">
        <f>'AEO Table 1'!D$20/'AEO Table 1'!$C$20</f>
        <v>0.98213005483195503</v>
      </c>
      <c r="D6">
        <f>'AEO Table 1'!E$20/'AEO Table 1'!$C$20</f>
        <v>0.96590061563086127</v>
      </c>
      <c r="E6">
        <f>'AEO Table 1'!F$20/'AEO Table 1'!$C$20</f>
        <v>0.94789105041408772</v>
      </c>
      <c r="F6">
        <f>'AEO Table 1'!G$20/'AEO Table 1'!$C$20</f>
        <v>0.95070334635743248</v>
      </c>
      <c r="G6">
        <f>'AEO Table 1'!H$20/'AEO Table 1'!$C$20</f>
        <v>0.95437408651895606</v>
      </c>
      <c r="H6">
        <f>'AEO Table 1'!I$20/'AEO Table 1'!$C$20</f>
        <v>0.93681736868669285</v>
      </c>
      <c r="I6">
        <f>'AEO Table 1'!J$20/'AEO Table 1'!$C$20</f>
        <v>0.77903925301023913</v>
      </c>
      <c r="J6">
        <f>'AEO Table 1'!K$20/'AEO Table 1'!$C$20</f>
        <v>0.72361565951939921</v>
      </c>
      <c r="K6">
        <f>'AEO Table 1'!L$20/'AEO Table 1'!$C$20</f>
        <v>0.72413269186269724</v>
      </c>
      <c r="L6">
        <f>'AEO Table 1'!M$20/'AEO Table 1'!$C$20</f>
        <v>0.72463965829917443</v>
      </c>
      <c r="M6">
        <f>'AEO Table 1'!N$20/'AEO Table 1'!$C$20</f>
        <v>0.70279261413494909</v>
      </c>
      <c r="N6">
        <f>'AEO Table 1'!O$20/'AEO Table 1'!$C$20</f>
        <v>0.69190236875656208</v>
      </c>
      <c r="O6">
        <f>'AEO Table 1'!P$20/'AEO Table 1'!$C$20</f>
        <v>0.68399790818614026</v>
      </c>
      <c r="P6">
        <f>'AEO Table 1'!Q$20/'AEO Table 1'!$C$20</f>
        <v>0.66519964956433575</v>
      </c>
      <c r="Q6">
        <f>'AEO Table 1'!R$20/'AEO Table 1'!$C$20</f>
        <v>0.63509193015065946</v>
      </c>
      <c r="R6">
        <f>'AEO Table 1'!S$20/'AEO Table 1'!$C$20</f>
        <v>0.63683250307365424</v>
      </c>
      <c r="S6">
        <f>'AEO Table 1'!T$20/'AEO Table 1'!$C$20</f>
        <v>0.57826585978357592</v>
      </c>
      <c r="T6">
        <f>'AEO Table 1'!U$20/'AEO Table 1'!$C$20</f>
        <v>0.5785274549384879</v>
      </c>
      <c r="U6">
        <f>'AEO Table 1'!V$20/'AEO Table 1'!$C$20</f>
        <v>0.5341845300986009</v>
      </c>
      <c r="V6">
        <f>'AEO Table 1'!W$20/'AEO Table 1'!$C$20</f>
        <v>0.51288317650650506</v>
      </c>
      <c r="W6">
        <f>'AEO Table 1'!X$20/'AEO Table 1'!$C$20</f>
        <v>0.51331032622301365</v>
      </c>
      <c r="X6">
        <f>'AEO Table 1'!Y$20/'AEO Table 1'!$C$20</f>
        <v>0.51486142325290796</v>
      </c>
      <c r="Y6">
        <f>'AEO Table 1'!Z$20/'AEO Table 1'!$C$20</f>
        <v>0.50613333465966459</v>
      </c>
      <c r="Z6">
        <f>'AEO Table 1'!AA$20/'AEO Table 1'!$C$20</f>
        <v>0.49740607502345352</v>
      </c>
      <c r="AA6">
        <f>'AEO Table 1'!AB$20/'AEO Table 1'!$C$20</f>
        <v>0.47941474686139107</v>
      </c>
      <c r="AB6">
        <f>'AEO Table 1'!AC$20/'AEO Table 1'!$C$20</f>
        <v>0.47190960673567856</v>
      </c>
      <c r="AC6">
        <f>'AEO Table 1'!AD$20/'AEO Table 1'!$C$20</f>
        <v>0.46402918591919379</v>
      </c>
      <c r="AD6">
        <f>'AEO Table 1'!AE$20/'AEO Table 1'!$C$20</f>
        <v>0.46455711312634512</v>
      </c>
      <c r="AE6">
        <f>'AEO Table 1'!AF$20/'AEO Table 1'!$C$20</f>
        <v>0.46488573537844141</v>
      </c>
      <c r="AF6">
        <f>'AEO Table 1'!AG$20/'AEO Table 1'!$C$20</f>
        <v>0.46528280579692027</v>
      </c>
      <c r="AG6">
        <f>'AEO Table 1'!AH$20/'AEO Table 1'!$C$20</f>
        <v>0.46585691775301491</v>
      </c>
    </row>
    <row r="7" spans="1:35" x14ac:dyDescent="0.25">
      <c r="A7" s="40" t="s">
        <v>254</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c r="AI7" s="8"/>
    </row>
    <row r="8" spans="1:35" x14ac:dyDescent="0.25">
      <c r="A8" s="40" t="s">
        <v>255</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c r="AI8" s="8"/>
    </row>
    <row r="9" spans="1:35" x14ac:dyDescent="0.25">
      <c r="A9" s="40" t="s">
        <v>256</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c r="AI9" s="8"/>
    </row>
    <row r="10" spans="1:35" x14ac:dyDescent="0.25">
      <c r="A10" s="39" t="s">
        <v>245</v>
      </c>
      <c r="B10">
        <f>'AEO Table 1'!C$22/'AEO Table 1'!$C$22</f>
        <v>1</v>
      </c>
      <c r="C10">
        <f>'AEO Table 1'!D$22/'AEO Table 1'!$C$22</f>
        <v>0.98791071006677489</v>
      </c>
      <c r="D10">
        <f>'AEO Table 1'!E$22/'AEO Table 1'!$C$22</f>
        <v>1.000300506924094</v>
      </c>
      <c r="E10">
        <f>'AEO Table 1'!F$22/'AEO Table 1'!$C$22</f>
        <v>1.0136873650309419</v>
      </c>
      <c r="F10">
        <f>'AEO Table 1'!G$22/'AEO Table 1'!$C$22</f>
        <v>1.0193860125425374</v>
      </c>
      <c r="G10">
        <f>'AEO Table 1'!H$22/'AEO Table 1'!$C$22</f>
        <v>1.0258937490414868</v>
      </c>
      <c r="H10">
        <f>'AEO Table 1'!I$22/'AEO Table 1'!$C$22</f>
        <v>1.0321171438163965</v>
      </c>
      <c r="I10">
        <f>'AEO Table 1'!J$22/'AEO Table 1'!$C$22</f>
        <v>1.0377774507894009</v>
      </c>
      <c r="J10">
        <f>'AEO Table 1'!K$22/'AEO Table 1'!$C$22</f>
        <v>1.0453568571535157</v>
      </c>
      <c r="K10">
        <f>'AEO Table 1'!L$22/'AEO Table 1'!$C$22</f>
        <v>1.052931911348385</v>
      </c>
      <c r="L10">
        <f>'AEO Table 1'!M$22/'AEO Table 1'!$C$22</f>
        <v>1.0582749244587766</v>
      </c>
      <c r="M10">
        <f>'AEO Table 1'!N$22/'AEO Table 1'!$C$22</f>
        <v>1.0628623180896879</v>
      </c>
      <c r="N10">
        <f>'AEO Table 1'!O$22/'AEO Table 1'!$C$22</f>
        <v>1.066234420270332</v>
      </c>
      <c r="O10">
        <f>'AEO Table 1'!P$22/'AEO Table 1'!$C$22</f>
        <v>1.0677585084908752</v>
      </c>
      <c r="P10">
        <f>'AEO Table 1'!Q$22/'AEO Table 1'!$C$22</f>
        <v>1.0708429530090071</v>
      </c>
      <c r="Q10">
        <f>'AEO Table 1'!R$22/'AEO Table 1'!$C$22</f>
        <v>1.0723017586908676</v>
      </c>
      <c r="R10">
        <f>'AEO Table 1'!S$22/'AEO Table 1'!$C$22</f>
        <v>1.0754802929631642</v>
      </c>
      <c r="S10">
        <f>'AEO Table 1'!T$22/'AEO Table 1'!$C$22</f>
        <v>1.0785232882503866</v>
      </c>
      <c r="T10">
        <f>'AEO Table 1'!U$22/'AEO Table 1'!$C$22</f>
        <v>1.0805518136110985</v>
      </c>
      <c r="U10">
        <f>'AEO Table 1'!V$22/'AEO Table 1'!$C$22</f>
        <v>1.0834804090210106</v>
      </c>
      <c r="V10">
        <f>'AEO Table 1'!W$22/'AEO Table 1'!$C$22</f>
        <v>1.0859509904293727</v>
      </c>
      <c r="W10">
        <f>'AEO Table 1'!X$22/'AEO Table 1'!$C$22</f>
        <v>1.0896497125495836</v>
      </c>
      <c r="X10">
        <f>'AEO Table 1'!Y$22/'AEO Table 1'!$C$22</f>
        <v>1.0949023663365929</v>
      </c>
      <c r="Y10">
        <f>'AEO Table 1'!Z$22/'AEO Table 1'!$C$22</f>
        <v>1.0975258954070106</v>
      </c>
      <c r="Z10">
        <f>'AEO Table 1'!AA$22/'AEO Table 1'!$C$22</f>
        <v>1.1024067495927614</v>
      </c>
      <c r="AA10">
        <f>'AEO Table 1'!AB$22/'AEO Table 1'!$C$22</f>
        <v>1.1089507541687564</v>
      </c>
      <c r="AB10">
        <f>'AEO Table 1'!AC$22/'AEO Table 1'!$C$22</f>
        <v>1.1146869132343251</v>
      </c>
      <c r="AC10">
        <f>'AEO Table 1'!AD$22/'AEO Table 1'!$C$22</f>
        <v>1.1241371306355412</v>
      </c>
      <c r="AD10">
        <f>'AEO Table 1'!AE$22/'AEO Table 1'!$C$22</f>
        <v>1.1320091685698772</v>
      </c>
      <c r="AE10">
        <f>'AEO Table 1'!AF$22/'AEO Table 1'!$C$22</f>
        <v>1.1400608889202062</v>
      </c>
      <c r="AF10">
        <f>'AEO Table 1'!AG$22/'AEO Table 1'!$C$22</f>
        <v>1.149402716582594</v>
      </c>
      <c r="AG10">
        <f>'AEO Table 1'!AH$22/'AEO Table 1'!$C$22</f>
        <v>1.1603109106810525</v>
      </c>
    </row>
    <row r="11" spans="1:35" x14ac:dyDescent="0.25">
      <c r="A11" s="39" t="s">
        <v>246</v>
      </c>
      <c r="B11">
        <f>'AEO Table 1'!C$16/'AEO Table 1'!$C$16</f>
        <v>1</v>
      </c>
      <c r="C11">
        <f>'AEO Table 1'!D$16/'AEO Table 1'!$C$16</f>
        <v>1.1332856068157029</v>
      </c>
      <c r="D11">
        <f>'AEO Table 1'!E$16/'AEO Table 1'!$C$16</f>
        <v>1.2555025610896953</v>
      </c>
      <c r="E11">
        <f>'AEO Table 1'!F$16/'AEO Table 1'!$C$16</f>
        <v>1.3303230146019871</v>
      </c>
      <c r="F11">
        <f>'AEO Table 1'!G$16/'AEO Table 1'!$C$16</f>
        <v>1.3645781017752501</v>
      </c>
      <c r="G11">
        <f>'AEO Table 1'!H$16/'AEO Table 1'!$C$16</f>
        <v>1.3973668753862289</v>
      </c>
      <c r="H11">
        <f>'AEO Table 1'!I$16/'AEO Table 1'!$C$16</f>
        <v>1.4158922040865449</v>
      </c>
      <c r="I11">
        <f>'AEO Table 1'!J$16/'AEO Table 1'!$C$16</f>
        <v>1.436462257693363</v>
      </c>
      <c r="J11">
        <f>'AEO Table 1'!K$16/'AEO Table 1'!$C$16</f>
        <v>1.4466574556101606</v>
      </c>
      <c r="K11">
        <f>'AEO Table 1'!L$16/'AEO Table 1'!$C$16</f>
        <v>1.4562913840567764</v>
      </c>
      <c r="L11">
        <f>'AEO Table 1'!M$16/'AEO Table 1'!$C$16</f>
        <v>1.463432712209177</v>
      </c>
      <c r="M11">
        <f>'AEO Table 1'!N$16/'AEO Table 1'!$C$16</f>
        <v>1.4731922175735681</v>
      </c>
      <c r="N11">
        <f>'AEO Table 1'!O$16/'AEO Table 1'!$C$16</f>
        <v>1.4901232738933321</v>
      </c>
      <c r="O11">
        <f>'AEO Table 1'!P$16/'AEO Table 1'!$C$16</f>
        <v>1.5008012557067019</v>
      </c>
      <c r="P11">
        <f>'AEO Table 1'!Q$16/'AEO Table 1'!$C$16</f>
        <v>1.5153940276461333</v>
      </c>
      <c r="Q11">
        <f>'AEO Table 1'!R$16/'AEO Table 1'!$C$16</f>
        <v>1.5010245295922242</v>
      </c>
      <c r="R11">
        <f>'AEO Table 1'!S$16/'AEO Table 1'!$C$16</f>
        <v>1.5074766294561748</v>
      </c>
      <c r="S11">
        <f>'AEO Table 1'!T$16/'AEO Table 1'!$C$16</f>
        <v>1.506083764333672</v>
      </c>
      <c r="T11">
        <f>'AEO Table 1'!U$16/'AEO Table 1'!$C$16</f>
        <v>1.5037162723866433</v>
      </c>
      <c r="U11">
        <f>'AEO Table 1'!V$16/'AEO Table 1'!$C$16</f>
        <v>1.4950955497430243</v>
      </c>
      <c r="V11">
        <f>'AEO Table 1'!W$16/'AEO Table 1'!$C$16</f>
        <v>1.4930995561777478</v>
      </c>
      <c r="W11">
        <f>'AEO Table 1'!X$16/'AEO Table 1'!$C$16</f>
        <v>1.4932024855170689</v>
      </c>
      <c r="X11">
        <f>'AEO Table 1'!Y$16/'AEO Table 1'!$C$16</f>
        <v>1.4930535191174066</v>
      </c>
      <c r="Y11">
        <f>'AEO Table 1'!Z$16/'AEO Table 1'!$C$16</f>
        <v>1.494486017502205</v>
      </c>
      <c r="Z11">
        <f>'AEO Table 1'!AA$16/'AEO Table 1'!$C$16</f>
        <v>1.4838095585432487</v>
      </c>
      <c r="AA11">
        <f>'AEO Table 1'!AB$16/'AEO Table 1'!$C$16</f>
        <v>1.4830291542277447</v>
      </c>
      <c r="AB11">
        <f>'AEO Table 1'!AC$16/'AEO Table 1'!$C$16</f>
        <v>1.4857180855986314</v>
      </c>
      <c r="AC11">
        <f>'AEO Table 1'!AD$16/'AEO Table 1'!$C$16</f>
        <v>1.4886721498276327</v>
      </c>
      <c r="AD11">
        <f>'AEO Table 1'!AE$16/'AEO Table 1'!$C$16</f>
        <v>1.4983643372174451</v>
      </c>
      <c r="AE11">
        <f>'AEO Table 1'!AF$16/'AEO Table 1'!$C$16</f>
        <v>1.5133122466155733</v>
      </c>
      <c r="AF11">
        <f>'AEO Table 1'!AG$16/'AEO Table 1'!$C$16</f>
        <v>1.5323391020360098</v>
      </c>
      <c r="AG11">
        <f>'AEO Table 1'!AH$16/'AEO Table 1'!$C$16</f>
        <v>1.5448237358492658</v>
      </c>
    </row>
    <row r="12" spans="1:35" x14ac:dyDescent="0.25">
      <c r="A12" s="39" t="s">
        <v>257</v>
      </c>
      <c r="B12">
        <f>'AEO Table 1'!C$16/'AEO Table 1'!$C$16</f>
        <v>1</v>
      </c>
      <c r="C12">
        <f>'AEO Table 1'!D$16/'AEO Table 1'!$C$16</f>
        <v>1.1332856068157029</v>
      </c>
      <c r="D12">
        <f>'AEO Table 1'!E$16/'AEO Table 1'!$C$16</f>
        <v>1.2555025610896953</v>
      </c>
      <c r="E12">
        <f>'AEO Table 1'!F$16/'AEO Table 1'!$C$16</f>
        <v>1.3303230146019871</v>
      </c>
      <c r="F12">
        <f>'AEO Table 1'!G$16/'AEO Table 1'!$C$16</f>
        <v>1.3645781017752501</v>
      </c>
      <c r="G12">
        <f>'AEO Table 1'!H$16/'AEO Table 1'!$C$16</f>
        <v>1.3973668753862289</v>
      </c>
      <c r="H12">
        <f>'AEO Table 1'!I$16/'AEO Table 1'!$C$16</f>
        <v>1.4158922040865449</v>
      </c>
      <c r="I12">
        <f>'AEO Table 1'!J$16/'AEO Table 1'!$C$16</f>
        <v>1.436462257693363</v>
      </c>
      <c r="J12">
        <f>'AEO Table 1'!K$16/'AEO Table 1'!$C$16</f>
        <v>1.4466574556101606</v>
      </c>
      <c r="K12">
        <f>'AEO Table 1'!L$16/'AEO Table 1'!$C$16</f>
        <v>1.4562913840567764</v>
      </c>
      <c r="L12">
        <f>'AEO Table 1'!M$16/'AEO Table 1'!$C$16</f>
        <v>1.463432712209177</v>
      </c>
      <c r="M12">
        <f>'AEO Table 1'!N$16/'AEO Table 1'!$C$16</f>
        <v>1.4731922175735681</v>
      </c>
      <c r="N12">
        <f>'AEO Table 1'!O$16/'AEO Table 1'!$C$16</f>
        <v>1.4901232738933321</v>
      </c>
      <c r="O12">
        <f>'AEO Table 1'!P$16/'AEO Table 1'!$C$16</f>
        <v>1.5008012557067019</v>
      </c>
      <c r="P12">
        <f>'AEO Table 1'!Q$16/'AEO Table 1'!$C$16</f>
        <v>1.5153940276461333</v>
      </c>
      <c r="Q12">
        <f>'AEO Table 1'!R$16/'AEO Table 1'!$C$16</f>
        <v>1.5010245295922242</v>
      </c>
      <c r="R12">
        <f>'AEO Table 1'!S$16/'AEO Table 1'!$C$16</f>
        <v>1.5074766294561748</v>
      </c>
      <c r="S12">
        <f>'AEO Table 1'!T$16/'AEO Table 1'!$C$16</f>
        <v>1.506083764333672</v>
      </c>
      <c r="T12">
        <f>'AEO Table 1'!U$16/'AEO Table 1'!$C$16</f>
        <v>1.5037162723866433</v>
      </c>
      <c r="U12">
        <f>'AEO Table 1'!V$16/'AEO Table 1'!$C$16</f>
        <v>1.4950955497430243</v>
      </c>
      <c r="V12">
        <f>'AEO Table 1'!W$16/'AEO Table 1'!$C$16</f>
        <v>1.4930995561777478</v>
      </c>
      <c r="W12">
        <f>'AEO Table 1'!X$16/'AEO Table 1'!$C$16</f>
        <v>1.4932024855170689</v>
      </c>
      <c r="X12">
        <f>'AEO Table 1'!Y$16/'AEO Table 1'!$C$16</f>
        <v>1.4930535191174066</v>
      </c>
      <c r="Y12">
        <f>'AEO Table 1'!Z$16/'AEO Table 1'!$C$16</f>
        <v>1.494486017502205</v>
      </c>
      <c r="Z12">
        <f>'AEO Table 1'!AA$16/'AEO Table 1'!$C$16</f>
        <v>1.4838095585432487</v>
      </c>
      <c r="AA12">
        <f>'AEO Table 1'!AB$16/'AEO Table 1'!$C$16</f>
        <v>1.4830291542277447</v>
      </c>
      <c r="AB12">
        <f>'AEO Table 1'!AC$16/'AEO Table 1'!$C$16</f>
        <v>1.4857180855986314</v>
      </c>
      <c r="AC12">
        <f>'AEO Table 1'!AD$16/'AEO Table 1'!$C$16</f>
        <v>1.4886721498276327</v>
      </c>
      <c r="AD12">
        <f>'AEO Table 1'!AE$16/'AEO Table 1'!$C$16</f>
        <v>1.4983643372174451</v>
      </c>
      <c r="AE12">
        <f>'AEO Table 1'!AF$16/'AEO Table 1'!$C$16</f>
        <v>1.5133122466155733</v>
      </c>
      <c r="AF12">
        <f>'AEO Table 1'!AG$16/'AEO Table 1'!$C$16</f>
        <v>1.5323391020360098</v>
      </c>
      <c r="AG12">
        <f>'AEO Table 1'!AH$16/'AEO Table 1'!$C$16</f>
        <v>1.5448237358492658</v>
      </c>
    </row>
    <row r="13" spans="1:35" x14ac:dyDescent="0.25">
      <c r="A13" s="39" t="s">
        <v>258</v>
      </c>
      <c r="B13">
        <f>'AEO Table 1'!C$22/'AEO Table 1'!$C$22</f>
        <v>1</v>
      </c>
      <c r="C13">
        <f>'AEO Table 1'!D$22/'AEO Table 1'!$C$22</f>
        <v>0.98791071006677489</v>
      </c>
      <c r="D13">
        <f>'AEO Table 1'!E$22/'AEO Table 1'!$C$22</f>
        <v>1.000300506924094</v>
      </c>
      <c r="E13">
        <f>'AEO Table 1'!F$22/'AEO Table 1'!$C$22</f>
        <v>1.0136873650309419</v>
      </c>
      <c r="F13">
        <f>'AEO Table 1'!G$22/'AEO Table 1'!$C$22</f>
        <v>1.0193860125425374</v>
      </c>
      <c r="G13">
        <f>'AEO Table 1'!H$22/'AEO Table 1'!$C$22</f>
        <v>1.0258937490414868</v>
      </c>
      <c r="H13">
        <f>'AEO Table 1'!I$22/'AEO Table 1'!$C$22</f>
        <v>1.0321171438163965</v>
      </c>
      <c r="I13">
        <f>'AEO Table 1'!J$22/'AEO Table 1'!$C$22</f>
        <v>1.0377774507894009</v>
      </c>
      <c r="J13">
        <f>'AEO Table 1'!K$22/'AEO Table 1'!$C$22</f>
        <v>1.0453568571535157</v>
      </c>
      <c r="K13">
        <f>'AEO Table 1'!L$22/'AEO Table 1'!$C$22</f>
        <v>1.052931911348385</v>
      </c>
      <c r="L13">
        <f>'AEO Table 1'!M$22/'AEO Table 1'!$C$22</f>
        <v>1.0582749244587766</v>
      </c>
      <c r="M13">
        <f>'AEO Table 1'!N$22/'AEO Table 1'!$C$22</f>
        <v>1.0628623180896879</v>
      </c>
      <c r="N13">
        <f>'AEO Table 1'!O$22/'AEO Table 1'!$C$22</f>
        <v>1.066234420270332</v>
      </c>
      <c r="O13">
        <f>'AEO Table 1'!P$22/'AEO Table 1'!$C$22</f>
        <v>1.0677585084908752</v>
      </c>
      <c r="P13">
        <f>'AEO Table 1'!Q$22/'AEO Table 1'!$C$22</f>
        <v>1.0708429530090071</v>
      </c>
      <c r="Q13">
        <f>'AEO Table 1'!R$22/'AEO Table 1'!$C$22</f>
        <v>1.0723017586908676</v>
      </c>
      <c r="R13">
        <f>'AEO Table 1'!S$22/'AEO Table 1'!$C$22</f>
        <v>1.0754802929631642</v>
      </c>
      <c r="S13">
        <f>'AEO Table 1'!T$22/'AEO Table 1'!$C$22</f>
        <v>1.0785232882503866</v>
      </c>
      <c r="T13">
        <f>'AEO Table 1'!U$22/'AEO Table 1'!$C$22</f>
        <v>1.0805518136110985</v>
      </c>
      <c r="U13">
        <f>'AEO Table 1'!V$22/'AEO Table 1'!$C$22</f>
        <v>1.0834804090210106</v>
      </c>
      <c r="V13">
        <f>'AEO Table 1'!W$22/'AEO Table 1'!$C$22</f>
        <v>1.0859509904293727</v>
      </c>
      <c r="W13">
        <f>'AEO Table 1'!X$22/'AEO Table 1'!$C$22</f>
        <v>1.0896497125495836</v>
      </c>
      <c r="X13">
        <f>'AEO Table 1'!Y$22/'AEO Table 1'!$C$22</f>
        <v>1.0949023663365929</v>
      </c>
      <c r="Y13">
        <f>'AEO Table 1'!Z$22/'AEO Table 1'!$C$22</f>
        <v>1.0975258954070106</v>
      </c>
      <c r="Z13">
        <f>'AEO Table 1'!AA$22/'AEO Table 1'!$C$22</f>
        <v>1.1024067495927614</v>
      </c>
      <c r="AA13">
        <f>'AEO Table 1'!AB$22/'AEO Table 1'!$C$22</f>
        <v>1.1089507541687564</v>
      </c>
      <c r="AB13">
        <f>'AEO Table 1'!AC$22/'AEO Table 1'!$C$22</f>
        <v>1.1146869132343251</v>
      </c>
      <c r="AC13">
        <f>'AEO Table 1'!AD$22/'AEO Table 1'!$C$22</f>
        <v>1.1241371306355412</v>
      </c>
      <c r="AD13">
        <f>'AEO Table 1'!AE$22/'AEO Table 1'!$C$22</f>
        <v>1.1320091685698772</v>
      </c>
      <c r="AE13">
        <f>'AEO Table 1'!AF$22/'AEO Table 1'!$C$22</f>
        <v>1.1400608889202062</v>
      </c>
      <c r="AF13">
        <f>'AEO Table 1'!AG$22/'AEO Table 1'!$C$22</f>
        <v>1.149402716582594</v>
      </c>
      <c r="AG13">
        <f>'AEO Table 1'!AH$22/'AEO Table 1'!$C$22</f>
        <v>1.1603109106810525</v>
      </c>
    </row>
    <row r="14" spans="1:35" x14ac:dyDescent="0.25">
      <c r="A14" s="39" t="s">
        <v>259</v>
      </c>
      <c r="B14">
        <f>'AEO Table 1'!C$22/'AEO Table 1'!$C$22</f>
        <v>1</v>
      </c>
      <c r="C14">
        <f>'AEO Table 1'!D$22/'AEO Table 1'!$C$22</f>
        <v>0.98791071006677489</v>
      </c>
      <c r="D14">
        <f>'AEO Table 1'!E$22/'AEO Table 1'!$C$22</f>
        <v>1.000300506924094</v>
      </c>
      <c r="E14">
        <f>'AEO Table 1'!F$22/'AEO Table 1'!$C$22</f>
        <v>1.0136873650309419</v>
      </c>
      <c r="F14">
        <f>'AEO Table 1'!G$22/'AEO Table 1'!$C$22</f>
        <v>1.0193860125425374</v>
      </c>
      <c r="G14">
        <f>'AEO Table 1'!H$22/'AEO Table 1'!$C$22</f>
        <v>1.0258937490414868</v>
      </c>
      <c r="H14">
        <f>'AEO Table 1'!I$22/'AEO Table 1'!$C$22</f>
        <v>1.0321171438163965</v>
      </c>
      <c r="I14">
        <f>'AEO Table 1'!J$22/'AEO Table 1'!$C$22</f>
        <v>1.0377774507894009</v>
      </c>
      <c r="J14">
        <f>'AEO Table 1'!K$22/'AEO Table 1'!$C$22</f>
        <v>1.0453568571535157</v>
      </c>
      <c r="K14">
        <f>'AEO Table 1'!L$22/'AEO Table 1'!$C$22</f>
        <v>1.052931911348385</v>
      </c>
      <c r="L14">
        <f>'AEO Table 1'!M$22/'AEO Table 1'!$C$22</f>
        <v>1.0582749244587766</v>
      </c>
      <c r="M14">
        <f>'AEO Table 1'!N$22/'AEO Table 1'!$C$22</f>
        <v>1.0628623180896879</v>
      </c>
      <c r="N14">
        <f>'AEO Table 1'!O$22/'AEO Table 1'!$C$22</f>
        <v>1.066234420270332</v>
      </c>
      <c r="O14">
        <f>'AEO Table 1'!P$22/'AEO Table 1'!$C$22</f>
        <v>1.0677585084908752</v>
      </c>
      <c r="P14">
        <f>'AEO Table 1'!Q$22/'AEO Table 1'!$C$22</f>
        <v>1.0708429530090071</v>
      </c>
      <c r="Q14">
        <f>'AEO Table 1'!R$22/'AEO Table 1'!$C$22</f>
        <v>1.0723017586908676</v>
      </c>
      <c r="R14">
        <f>'AEO Table 1'!S$22/'AEO Table 1'!$C$22</f>
        <v>1.0754802929631642</v>
      </c>
      <c r="S14">
        <f>'AEO Table 1'!T$22/'AEO Table 1'!$C$22</f>
        <v>1.0785232882503866</v>
      </c>
      <c r="T14">
        <f>'AEO Table 1'!U$22/'AEO Table 1'!$C$22</f>
        <v>1.0805518136110985</v>
      </c>
      <c r="U14">
        <f>'AEO Table 1'!V$22/'AEO Table 1'!$C$22</f>
        <v>1.0834804090210106</v>
      </c>
      <c r="V14">
        <f>'AEO Table 1'!W$22/'AEO Table 1'!$C$22</f>
        <v>1.0859509904293727</v>
      </c>
      <c r="W14">
        <f>'AEO Table 1'!X$22/'AEO Table 1'!$C$22</f>
        <v>1.0896497125495836</v>
      </c>
      <c r="X14">
        <f>'AEO Table 1'!Y$22/'AEO Table 1'!$C$22</f>
        <v>1.0949023663365929</v>
      </c>
      <c r="Y14">
        <f>'AEO Table 1'!Z$22/'AEO Table 1'!$C$22</f>
        <v>1.0975258954070106</v>
      </c>
      <c r="Z14">
        <f>'AEO Table 1'!AA$22/'AEO Table 1'!$C$22</f>
        <v>1.1024067495927614</v>
      </c>
      <c r="AA14">
        <f>'AEO Table 1'!AB$22/'AEO Table 1'!$C$22</f>
        <v>1.1089507541687564</v>
      </c>
      <c r="AB14">
        <f>'AEO Table 1'!AC$22/'AEO Table 1'!$C$22</f>
        <v>1.1146869132343251</v>
      </c>
      <c r="AC14">
        <f>'AEO Table 1'!AD$22/'AEO Table 1'!$C$22</f>
        <v>1.1241371306355412</v>
      </c>
      <c r="AD14">
        <f>'AEO Table 1'!AE$22/'AEO Table 1'!$C$22</f>
        <v>1.1320091685698772</v>
      </c>
      <c r="AE14">
        <f>'AEO Table 1'!AF$22/'AEO Table 1'!$C$22</f>
        <v>1.1400608889202062</v>
      </c>
      <c r="AF14">
        <f>'AEO Table 1'!AG$22/'AEO Table 1'!$C$22</f>
        <v>1.149402716582594</v>
      </c>
      <c r="AG14">
        <f>'AEO Table 1'!AH$22/'AEO Table 1'!$C$22</f>
        <v>1.1603109106810525</v>
      </c>
    </row>
    <row r="15" spans="1:35" x14ac:dyDescent="0.25">
      <c r="A15" s="39" t="s">
        <v>248</v>
      </c>
      <c r="B15">
        <f>'AEO Table 1'!C$16/'AEO Table 1'!$C$16</f>
        <v>1</v>
      </c>
      <c r="C15">
        <f>'AEO Table 1'!D$16/'AEO Table 1'!$C$16</f>
        <v>1.1332856068157029</v>
      </c>
      <c r="D15">
        <f>'AEO Table 1'!E$16/'AEO Table 1'!$C$16</f>
        <v>1.2555025610896953</v>
      </c>
      <c r="E15">
        <f>'AEO Table 1'!F$16/'AEO Table 1'!$C$16</f>
        <v>1.3303230146019871</v>
      </c>
      <c r="F15">
        <f>'AEO Table 1'!G$16/'AEO Table 1'!$C$16</f>
        <v>1.3645781017752501</v>
      </c>
      <c r="G15">
        <f>'AEO Table 1'!H$16/'AEO Table 1'!$C$16</f>
        <v>1.3973668753862289</v>
      </c>
      <c r="H15">
        <f>'AEO Table 1'!I$16/'AEO Table 1'!$C$16</f>
        <v>1.4158922040865449</v>
      </c>
      <c r="I15">
        <f>'AEO Table 1'!J$16/'AEO Table 1'!$C$16</f>
        <v>1.436462257693363</v>
      </c>
      <c r="J15">
        <f>'AEO Table 1'!K$16/'AEO Table 1'!$C$16</f>
        <v>1.4466574556101606</v>
      </c>
      <c r="K15">
        <f>'AEO Table 1'!L$16/'AEO Table 1'!$C$16</f>
        <v>1.4562913840567764</v>
      </c>
      <c r="L15">
        <f>'AEO Table 1'!M$16/'AEO Table 1'!$C$16</f>
        <v>1.463432712209177</v>
      </c>
      <c r="M15">
        <f>'AEO Table 1'!N$16/'AEO Table 1'!$C$16</f>
        <v>1.4731922175735681</v>
      </c>
      <c r="N15">
        <f>'AEO Table 1'!O$16/'AEO Table 1'!$C$16</f>
        <v>1.4901232738933321</v>
      </c>
      <c r="O15">
        <f>'AEO Table 1'!P$16/'AEO Table 1'!$C$16</f>
        <v>1.5008012557067019</v>
      </c>
      <c r="P15">
        <f>'AEO Table 1'!Q$16/'AEO Table 1'!$C$16</f>
        <v>1.5153940276461333</v>
      </c>
      <c r="Q15">
        <f>'AEO Table 1'!R$16/'AEO Table 1'!$C$16</f>
        <v>1.5010245295922242</v>
      </c>
      <c r="R15">
        <f>'AEO Table 1'!S$16/'AEO Table 1'!$C$16</f>
        <v>1.5074766294561748</v>
      </c>
      <c r="S15">
        <f>'AEO Table 1'!T$16/'AEO Table 1'!$C$16</f>
        <v>1.506083764333672</v>
      </c>
      <c r="T15">
        <f>'AEO Table 1'!U$16/'AEO Table 1'!$C$16</f>
        <v>1.5037162723866433</v>
      </c>
      <c r="U15">
        <f>'AEO Table 1'!V$16/'AEO Table 1'!$C$16</f>
        <v>1.4950955497430243</v>
      </c>
      <c r="V15">
        <f>'AEO Table 1'!W$16/'AEO Table 1'!$C$16</f>
        <v>1.4930995561777478</v>
      </c>
      <c r="W15">
        <f>'AEO Table 1'!X$16/'AEO Table 1'!$C$16</f>
        <v>1.4932024855170689</v>
      </c>
      <c r="X15">
        <f>'AEO Table 1'!Y$16/'AEO Table 1'!$C$16</f>
        <v>1.4930535191174066</v>
      </c>
      <c r="Y15">
        <f>'AEO Table 1'!Z$16/'AEO Table 1'!$C$16</f>
        <v>1.494486017502205</v>
      </c>
      <c r="Z15">
        <f>'AEO Table 1'!AA$16/'AEO Table 1'!$C$16</f>
        <v>1.4838095585432487</v>
      </c>
      <c r="AA15">
        <f>'AEO Table 1'!AB$16/'AEO Table 1'!$C$16</f>
        <v>1.4830291542277447</v>
      </c>
      <c r="AB15">
        <f>'AEO Table 1'!AC$16/'AEO Table 1'!$C$16</f>
        <v>1.4857180855986314</v>
      </c>
      <c r="AC15">
        <f>'AEO Table 1'!AD$16/'AEO Table 1'!$C$16</f>
        <v>1.4886721498276327</v>
      </c>
      <c r="AD15">
        <f>'AEO Table 1'!AE$16/'AEO Table 1'!$C$16</f>
        <v>1.4983643372174451</v>
      </c>
      <c r="AE15">
        <f>'AEO Table 1'!AF$16/'AEO Table 1'!$C$16</f>
        <v>1.5133122466155733</v>
      </c>
      <c r="AF15">
        <f>'AEO Table 1'!AG$16/'AEO Table 1'!$C$16</f>
        <v>1.5323391020360098</v>
      </c>
      <c r="AG15">
        <f>'AEO Table 1'!AH$16/'AEO Table 1'!$C$16</f>
        <v>1.5448237358492658</v>
      </c>
    </row>
    <row r="16" spans="1:35" x14ac:dyDescent="0.25">
      <c r="A16" s="40" t="s">
        <v>300</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c r="AI16" s="8"/>
    </row>
    <row r="17" spans="1:35" x14ac:dyDescent="0.25">
      <c r="A17" s="40" t="s">
        <v>261</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c r="AI17" s="8"/>
    </row>
    <row r="18" spans="1:35" x14ac:dyDescent="0.25">
      <c r="A18" s="39" t="s">
        <v>262</v>
      </c>
      <c r="B18">
        <f>'AEO Table 1'!C$19/'AEO Table 1'!$C$19</f>
        <v>1</v>
      </c>
      <c r="C18">
        <f>'AEO Table 1'!D$19/'AEO Table 1'!$C$19</f>
        <v>0.90812016497404591</v>
      </c>
      <c r="D18">
        <f>'AEO Table 1'!E$19/'AEO Table 1'!$C$19</f>
        <v>0.85455326701682643</v>
      </c>
      <c r="E18">
        <f>'AEO Table 1'!F$19/'AEO Table 1'!$C$19</f>
        <v>0.83991896466840965</v>
      </c>
      <c r="F18">
        <f>'AEO Table 1'!G$19/'AEO Table 1'!$C$19</f>
        <v>0.79480319522442144</v>
      </c>
      <c r="G18">
        <f>'AEO Table 1'!H$19/'AEO Table 1'!$C$19</f>
        <v>0.77118027008387457</v>
      </c>
      <c r="H18">
        <f>'AEO Table 1'!I$19/'AEO Table 1'!$C$19</f>
        <v>0.69476212783182068</v>
      </c>
      <c r="I18">
        <f>'AEO Table 1'!J$19/'AEO Table 1'!$C$19</f>
        <v>0.70824708849282514</v>
      </c>
      <c r="J18">
        <f>'AEO Table 1'!K$19/'AEO Table 1'!$C$19</f>
        <v>0.70487113217267283</v>
      </c>
      <c r="K18">
        <f>'AEO Table 1'!L$19/'AEO Table 1'!$C$19</f>
        <v>0.69625309598989027</v>
      </c>
      <c r="L18">
        <f>'AEO Table 1'!M$19/'AEO Table 1'!$C$19</f>
        <v>0.68403457029970505</v>
      </c>
      <c r="M18">
        <f>'AEO Table 1'!N$19/'AEO Table 1'!$C$19</f>
        <v>0.67194544410962198</v>
      </c>
      <c r="N18">
        <f>'AEO Table 1'!O$19/'AEO Table 1'!$C$19</f>
        <v>0.66548254333685786</v>
      </c>
      <c r="O18">
        <f>'AEO Table 1'!P$19/'AEO Table 1'!$C$19</f>
        <v>0.66381530888935514</v>
      </c>
      <c r="P18">
        <f>'AEO Table 1'!Q$19/'AEO Table 1'!$C$19</f>
        <v>0.66285711885528309</v>
      </c>
      <c r="Q18">
        <f>'AEO Table 1'!R$19/'AEO Table 1'!$C$19</f>
        <v>0.66253936791881318</v>
      </c>
      <c r="R18">
        <f>'AEO Table 1'!S$19/'AEO Table 1'!$C$19</f>
        <v>0.65437209297869914</v>
      </c>
      <c r="S18">
        <f>'AEO Table 1'!T$19/'AEO Table 1'!$C$19</f>
        <v>0.65379952229772242</v>
      </c>
      <c r="T18">
        <f>'AEO Table 1'!U$19/'AEO Table 1'!$C$19</f>
        <v>0.65330196795564333</v>
      </c>
      <c r="U18">
        <f>'AEO Table 1'!V$19/'AEO Table 1'!$C$19</f>
        <v>0.65027338591993433</v>
      </c>
      <c r="V18">
        <f>'AEO Table 1'!W$19/'AEO Table 1'!$C$19</f>
        <v>0.64717693546759969</v>
      </c>
      <c r="W18">
        <f>'AEO Table 1'!X$19/'AEO Table 1'!$C$19</f>
        <v>0.64068080054076604</v>
      </c>
      <c r="X18">
        <f>'AEO Table 1'!Y$19/'AEO Table 1'!$C$19</f>
        <v>0.63596339291089699</v>
      </c>
      <c r="Y18">
        <f>'AEO Table 1'!Z$19/'AEO Table 1'!$C$19</f>
        <v>0.63359411459239479</v>
      </c>
      <c r="Z18">
        <f>'AEO Table 1'!AA$19/'AEO Table 1'!$C$19</f>
        <v>0.63220660708247078</v>
      </c>
      <c r="AA18">
        <f>'AEO Table 1'!AB$19/'AEO Table 1'!$C$19</f>
        <v>0.62954109528423563</v>
      </c>
      <c r="AB18">
        <f>'AEO Table 1'!AC$19/'AEO Table 1'!$C$19</f>
        <v>0.62658038166515195</v>
      </c>
      <c r="AC18">
        <f>'AEO Table 1'!AD$19/'AEO Table 1'!$C$19</f>
        <v>0.62680719923993267</v>
      </c>
      <c r="AD18">
        <f>'AEO Table 1'!AE$19/'AEO Table 1'!$C$19</f>
        <v>0.6250437994463971</v>
      </c>
      <c r="AE18">
        <f>'AEO Table 1'!AF$19/'AEO Table 1'!$C$19</f>
        <v>0.62295100570897921</v>
      </c>
      <c r="AF18">
        <f>'AEO Table 1'!AG$19/'AEO Table 1'!$C$19</f>
        <v>0.6233543106429541</v>
      </c>
      <c r="AG18">
        <f>'AEO Table 1'!AH$19/'AEO Table 1'!$C$19</f>
        <v>0.6213817051655971</v>
      </c>
    </row>
    <row r="19" spans="1:35" x14ac:dyDescent="0.25">
      <c r="A19" s="39" t="s">
        <v>249</v>
      </c>
      <c r="B19">
        <f>'AEO Table 1'!C$16/'AEO Table 1'!$C$16</f>
        <v>1</v>
      </c>
      <c r="C19">
        <f>'AEO Table 1'!D$16/'AEO Table 1'!$C$16</f>
        <v>1.1332856068157029</v>
      </c>
      <c r="D19">
        <f>'AEO Table 1'!E$16/'AEO Table 1'!$C$16</f>
        <v>1.2555025610896953</v>
      </c>
      <c r="E19">
        <f>'AEO Table 1'!F$16/'AEO Table 1'!$C$16</f>
        <v>1.3303230146019871</v>
      </c>
      <c r="F19">
        <f>'AEO Table 1'!G$16/'AEO Table 1'!$C$16</f>
        <v>1.3645781017752501</v>
      </c>
      <c r="G19">
        <f>'AEO Table 1'!H$16/'AEO Table 1'!$C$16</f>
        <v>1.3973668753862289</v>
      </c>
      <c r="H19">
        <f>'AEO Table 1'!I$16/'AEO Table 1'!$C$16</f>
        <v>1.4158922040865449</v>
      </c>
      <c r="I19">
        <f>'AEO Table 1'!J$16/'AEO Table 1'!$C$16</f>
        <v>1.436462257693363</v>
      </c>
      <c r="J19">
        <f>'AEO Table 1'!K$16/'AEO Table 1'!$C$16</f>
        <v>1.4466574556101606</v>
      </c>
      <c r="K19">
        <f>'AEO Table 1'!L$16/'AEO Table 1'!$C$16</f>
        <v>1.4562913840567764</v>
      </c>
      <c r="L19">
        <f>'AEO Table 1'!M$16/'AEO Table 1'!$C$16</f>
        <v>1.463432712209177</v>
      </c>
      <c r="M19">
        <f>'AEO Table 1'!N$16/'AEO Table 1'!$C$16</f>
        <v>1.4731922175735681</v>
      </c>
      <c r="N19">
        <f>'AEO Table 1'!O$16/'AEO Table 1'!$C$16</f>
        <v>1.4901232738933321</v>
      </c>
      <c r="O19">
        <f>'AEO Table 1'!P$16/'AEO Table 1'!$C$16</f>
        <v>1.5008012557067019</v>
      </c>
      <c r="P19">
        <f>'AEO Table 1'!Q$16/'AEO Table 1'!$C$16</f>
        <v>1.5153940276461333</v>
      </c>
      <c r="Q19">
        <f>'AEO Table 1'!R$16/'AEO Table 1'!$C$16</f>
        <v>1.5010245295922242</v>
      </c>
      <c r="R19">
        <f>'AEO Table 1'!S$16/'AEO Table 1'!$C$16</f>
        <v>1.5074766294561748</v>
      </c>
      <c r="S19">
        <f>'AEO Table 1'!T$16/'AEO Table 1'!$C$16</f>
        <v>1.506083764333672</v>
      </c>
      <c r="T19">
        <f>'AEO Table 1'!U$16/'AEO Table 1'!$C$16</f>
        <v>1.5037162723866433</v>
      </c>
      <c r="U19">
        <f>'AEO Table 1'!V$16/'AEO Table 1'!$C$16</f>
        <v>1.4950955497430243</v>
      </c>
      <c r="V19">
        <f>'AEO Table 1'!W$16/'AEO Table 1'!$C$16</f>
        <v>1.4930995561777478</v>
      </c>
      <c r="W19">
        <f>'AEO Table 1'!X$16/'AEO Table 1'!$C$16</f>
        <v>1.4932024855170689</v>
      </c>
      <c r="X19">
        <f>'AEO Table 1'!Y$16/'AEO Table 1'!$C$16</f>
        <v>1.4930535191174066</v>
      </c>
      <c r="Y19">
        <f>'AEO Table 1'!Z$16/'AEO Table 1'!$C$16</f>
        <v>1.494486017502205</v>
      </c>
      <c r="Z19">
        <f>'AEO Table 1'!AA$16/'AEO Table 1'!$C$16</f>
        <v>1.4838095585432487</v>
      </c>
      <c r="AA19">
        <f>'AEO Table 1'!AB$16/'AEO Table 1'!$C$16</f>
        <v>1.4830291542277447</v>
      </c>
      <c r="AB19">
        <f>'AEO Table 1'!AC$16/'AEO Table 1'!$C$16</f>
        <v>1.4857180855986314</v>
      </c>
      <c r="AC19">
        <f>'AEO Table 1'!AD$16/'AEO Table 1'!$C$16</f>
        <v>1.4886721498276327</v>
      </c>
      <c r="AD19">
        <f>'AEO Table 1'!AE$16/'AEO Table 1'!$C$16</f>
        <v>1.4983643372174451</v>
      </c>
      <c r="AE19">
        <f>'AEO Table 1'!AF$16/'AEO Table 1'!$C$16</f>
        <v>1.5133122466155733</v>
      </c>
      <c r="AF19">
        <f>'AEO Table 1'!AG$16/'AEO Table 1'!$C$16</f>
        <v>1.5323391020360098</v>
      </c>
      <c r="AG19">
        <f>'AEO Table 1'!AH$16/'AEO Table 1'!$C$16</f>
        <v>1.5448237358492658</v>
      </c>
    </row>
    <row r="20" spans="1:35" x14ac:dyDescent="0.25">
      <c r="A20" s="39" t="s">
        <v>263</v>
      </c>
      <c r="B20">
        <f>'AEO Table 1'!C$16/'AEO Table 1'!$C$16</f>
        <v>1</v>
      </c>
      <c r="C20">
        <f>'AEO Table 1'!D$16/'AEO Table 1'!$C$16</f>
        <v>1.1332856068157029</v>
      </c>
      <c r="D20">
        <f>'AEO Table 1'!E$16/'AEO Table 1'!$C$16</f>
        <v>1.2555025610896953</v>
      </c>
      <c r="E20">
        <f>'AEO Table 1'!F$16/'AEO Table 1'!$C$16</f>
        <v>1.3303230146019871</v>
      </c>
      <c r="F20">
        <f>'AEO Table 1'!G$16/'AEO Table 1'!$C$16</f>
        <v>1.3645781017752501</v>
      </c>
      <c r="G20">
        <f>'AEO Table 1'!H$16/'AEO Table 1'!$C$16</f>
        <v>1.3973668753862289</v>
      </c>
      <c r="H20">
        <f>'AEO Table 1'!I$16/'AEO Table 1'!$C$16</f>
        <v>1.4158922040865449</v>
      </c>
      <c r="I20">
        <f>'AEO Table 1'!J$16/'AEO Table 1'!$C$16</f>
        <v>1.436462257693363</v>
      </c>
      <c r="J20">
        <f>'AEO Table 1'!K$16/'AEO Table 1'!$C$16</f>
        <v>1.4466574556101606</v>
      </c>
      <c r="K20">
        <f>'AEO Table 1'!L$16/'AEO Table 1'!$C$16</f>
        <v>1.4562913840567764</v>
      </c>
      <c r="L20">
        <f>'AEO Table 1'!M$16/'AEO Table 1'!$C$16</f>
        <v>1.463432712209177</v>
      </c>
      <c r="M20">
        <f>'AEO Table 1'!N$16/'AEO Table 1'!$C$16</f>
        <v>1.4731922175735681</v>
      </c>
      <c r="N20">
        <f>'AEO Table 1'!O$16/'AEO Table 1'!$C$16</f>
        <v>1.4901232738933321</v>
      </c>
      <c r="O20">
        <f>'AEO Table 1'!P$16/'AEO Table 1'!$C$16</f>
        <v>1.5008012557067019</v>
      </c>
      <c r="P20">
        <f>'AEO Table 1'!Q$16/'AEO Table 1'!$C$16</f>
        <v>1.5153940276461333</v>
      </c>
      <c r="Q20">
        <f>'AEO Table 1'!R$16/'AEO Table 1'!$C$16</f>
        <v>1.5010245295922242</v>
      </c>
      <c r="R20">
        <f>'AEO Table 1'!S$16/'AEO Table 1'!$C$16</f>
        <v>1.5074766294561748</v>
      </c>
      <c r="S20">
        <f>'AEO Table 1'!T$16/'AEO Table 1'!$C$16</f>
        <v>1.506083764333672</v>
      </c>
      <c r="T20">
        <f>'AEO Table 1'!U$16/'AEO Table 1'!$C$16</f>
        <v>1.5037162723866433</v>
      </c>
      <c r="U20">
        <f>'AEO Table 1'!V$16/'AEO Table 1'!$C$16</f>
        <v>1.4950955497430243</v>
      </c>
      <c r="V20">
        <f>'AEO Table 1'!W$16/'AEO Table 1'!$C$16</f>
        <v>1.4930995561777478</v>
      </c>
      <c r="W20">
        <f>'AEO Table 1'!X$16/'AEO Table 1'!$C$16</f>
        <v>1.4932024855170689</v>
      </c>
      <c r="X20">
        <f>'AEO Table 1'!Y$16/'AEO Table 1'!$C$16</f>
        <v>1.4930535191174066</v>
      </c>
      <c r="Y20">
        <f>'AEO Table 1'!Z$16/'AEO Table 1'!$C$16</f>
        <v>1.494486017502205</v>
      </c>
      <c r="Z20">
        <f>'AEO Table 1'!AA$16/'AEO Table 1'!$C$16</f>
        <v>1.4838095585432487</v>
      </c>
      <c r="AA20">
        <f>'AEO Table 1'!AB$16/'AEO Table 1'!$C$16</f>
        <v>1.4830291542277447</v>
      </c>
      <c r="AB20">
        <f>'AEO Table 1'!AC$16/'AEO Table 1'!$C$16</f>
        <v>1.4857180855986314</v>
      </c>
      <c r="AC20">
        <f>'AEO Table 1'!AD$16/'AEO Table 1'!$C$16</f>
        <v>1.4886721498276327</v>
      </c>
      <c r="AD20">
        <f>'AEO Table 1'!AE$16/'AEO Table 1'!$C$16</f>
        <v>1.4983643372174451</v>
      </c>
      <c r="AE20">
        <f>'AEO Table 1'!AF$16/'AEO Table 1'!$C$16</f>
        <v>1.5133122466155733</v>
      </c>
      <c r="AF20">
        <f>'AEO Table 1'!AG$16/'AEO Table 1'!$C$16</f>
        <v>1.5323391020360098</v>
      </c>
      <c r="AG20">
        <f>'AEO Table 1'!AH$16/'AEO Table 1'!$C$16</f>
        <v>1.5448237358492658</v>
      </c>
    </row>
    <row r="21" spans="1:35" x14ac:dyDescent="0.25">
      <c r="A21" s="39" t="s">
        <v>250</v>
      </c>
      <c r="B21">
        <f>'AEO Table 1'!C$17/'AEO Table 1'!$C$17</f>
        <v>1</v>
      </c>
      <c r="C21">
        <f>'AEO Table 1'!D$17/'AEO Table 1'!$C$17</f>
        <v>1.1643941397494237</v>
      </c>
      <c r="D21">
        <f>'AEO Table 1'!E$17/'AEO Table 1'!$C$17</f>
        <v>1.2524867833542517</v>
      </c>
      <c r="E21">
        <f>'AEO Table 1'!F$17/'AEO Table 1'!$C$17</f>
        <v>1.3762147635635913</v>
      </c>
      <c r="F21">
        <f>'AEO Table 1'!G$17/'AEO Table 1'!$C$17</f>
        <v>1.3865702641450901</v>
      </c>
      <c r="G21">
        <f>'AEO Table 1'!H$17/'AEO Table 1'!$C$17</f>
        <v>1.4057283794882143</v>
      </c>
      <c r="H21">
        <f>'AEO Table 1'!I$17/'AEO Table 1'!$C$17</f>
        <v>1.421256783272457</v>
      </c>
      <c r="I21">
        <f>'AEO Table 1'!J$17/'AEO Table 1'!$C$17</f>
        <v>1.459117539157655</v>
      </c>
      <c r="J21">
        <f>'AEO Table 1'!K$17/'AEO Table 1'!$C$17</f>
        <v>1.4978568297439132</v>
      </c>
      <c r="K21">
        <f>'AEO Table 1'!L$17/'AEO Table 1'!$C$17</f>
        <v>1.5174999568306224</v>
      </c>
      <c r="L21">
        <f>'AEO Table 1'!M$17/'AEO Table 1'!$C$17</f>
        <v>1.531193737804651</v>
      </c>
      <c r="M21">
        <f>'AEO Table 1'!N$17/'AEO Table 1'!$C$17</f>
        <v>1.5253629938766131</v>
      </c>
      <c r="N21">
        <f>'AEO Table 1'!O$17/'AEO Table 1'!$C$17</f>
        <v>1.5282106580800503</v>
      </c>
      <c r="O21">
        <f>'AEO Table 1'!P$17/'AEO Table 1'!$C$17</f>
        <v>1.5336095567610666</v>
      </c>
      <c r="P21">
        <f>'AEO Table 1'!Q$17/'AEO Table 1'!$C$17</f>
        <v>1.5419009552095746</v>
      </c>
      <c r="Q21">
        <f>'AEO Table 1'!R$17/'AEO Table 1'!$C$17</f>
        <v>1.5400407337158293</v>
      </c>
      <c r="R21">
        <f>'AEO Table 1'!S$17/'AEO Table 1'!$C$17</f>
        <v>1.5451651660385144</v>
      </c>
      <c r="S21">
        <f>'AEO Table 1'!T$17/'AEO Table 1'!$C$17</f>
        <v>1.5459081337469109</v>
      </c>
      <c r="T21">
        <f>'AEO Table 1'!U$17/'AEO Table 1'!$C$17</f>
        <v>1.5415654458366694</v>
      </c>
      <c r="U21">
        <f>'AEO Table 1'!V$17/'AEO Table 1'!$C$17</f>
        <v>1.5496373620814123</v>
      </c>
      <c r="V21">
        <f>'AEO Table 1'!W$17/'AEO Table 1'!$C$17</f>
        <v>1.549543449751299</v>
      </c>
      <c r="W21">
        <f>'AEO Table 1'!X$17/'AEO Table 1'!$C$17</f>
        <v>1.5486534032162247</v>
      </c>
      <c r="X21">
        <f>'AEO Table 1'!Y$17/'AEO Table 1'!$C$17</f>
        <v>1.5423765757201486</v>
      </c>
      <c r="Y21">
        <f>'AEO Table 1'!Z$17/'AEO Table 1'!$C$17</f>
        <v>1.5458325494683198</v>
      </c>
      <c r="Z21">
        <f>'AEO Table 1'!AA$17/'AEO Table 1'!$C$17</f>
        <v>1.5452740740471458</v>
      </c>
      <c r="AA21">
        <f>'AEO Table 1'!AB$17/'AEO Table 1'!$C$17</f>
        <v>1.5398662385476185</v>
      </c>
      <c r="AB21">
        <f>'AEO Table 1'!AC$17/'AEO Table 1'!$C$17</f>
        <v>1.5443017784874722</v>
      </c>
      <c r="AC21">
        <f>'AEO Table 1'!AD$17/'AEO Table 1'!$C$17</f>
        <v>1.5500214938058761</v>
      </c>
      <c r="AD21">
        <f>'AEO Table 1'!AE$17/'AEO Table 1'!$C$17</f>
        <v>1.5584580019515588</v>
      </c>
      <c r="AE21">
        <f>'AEO Table 1'!AF$17/'AEO Table 1'!$C$17</f>
        <v>1.5707527921498987</v>
      </c>
      <c r="AF21">
        <f>'AEO Table 1'!AG$17/'AEO Table 1'!$C$17</f>
        <v>1.586712586766662</v>
      </c>
      <c r="AG21">
        <f>'AEO Table 1'!AH$17/'AEO Table 1'!$C$17</f>
        <v>1.5985688669719726</v>
      </c>
    </row>
    <row r="22" spans="1:35" x14ac:dyDescent="0.25">
      <c r="A22" s="39" t="s">
        <v>264</v>
      </c>
      <c r="B22">
        <f>'AEO Table 1'!C$24/'AEO Table 1'!$C$24</f>
        <v>1</v>
      </c>
      <c r="C22">
        <f>'AEO Table 1'!D$24/'AEO Table 1'!$C$24</f>
        <v>0.5433325486426025</v>
      </c>
      <c r="D22">
        <f>'AEO Table 1'!E$24/'AEO Table 1'!$C$24</f>
        <v>0.51899256987154097</v>
      </c>
      <c r="E22">
        <f>'AEO Table 1'!F$24/'AEO Table 1'!$C$24</f>
        <v>0.544840846394675</v>
      </c>
      <c r="F22">
        <f>'AEO Table 1'!G$24/'AEO Table 1'!$C$24</f>
        <v>0.60251772954670724</v>
      </c>
      <c r="G22">
        <f>'AEO Table 1'!H$24/'AEO Table 1'!$C$24</f>
        <v>0.62126291039442694</v>
      </c>
      <c r="H22">
        <f>'AEO Table 1'!I$24/'AEO Table 1'!$C$24</f>
        <v>0.57490601331530899</v>
      </c>
      <c r="I22">
        <f>'AEO Table 1'!J$24/'AEO Table 1'!$C$24</f>
        <v>0.4688127723217495</v>
      </c>
      <c r="J22">
        <f>'AEO Table 1'!K$24/'AEO Table 1'!$C$24</f>
        <v>0.43877509307042911</v>
      </c>
      <c r="K22">
        <f>'AEO Table 1'!L$24/'AEO Table 1'!$C$24</f>
        <v>0.44918516680786402</v>
      </c>
      <c r="L22">
        <f>'AEO Table 1'!M$24/'AEO Table 1'!$C$24</f>
        <v>0.44281296121137459</v>
      </c>
      <c r="M22">
        <f>'AEO Table 1'!N$24/'AEO Table 1'!$C$24</f>
        <v>0.41218183022769656</v>
      </c>
      <c r="N22">
        <f>'AEO Table 1'!O$24/'AEO Table 1'!$C$24</f>
        <v>0.40761676268555941</v>
      </c>
      <c r="O22">
        <f>'AEO Table 1'!P$24/'AEO Table 1'!$C$24</f>
        <v>0.41492777791090896</v>
      </c>
      <c r="P22">
        <f>'AEO Table 1'!Q$24/'AEO Table 1'!$C$24</f>
        <v>0.39967987437430319</v>
      </c>
      <c r="Q22">
        <f>'AEO Table 1'!R$24/'AEO Table 1'!$C$24</f>
        <v>0.40907219953510598</v>
      </c>
      <c r="R22">
        <f>'AEO Table 1'!S$24/'AEO Table 1'!$C$24</f>
        <v>0.40764636479097394</v>
      </c>
      <c r="S22">
        <f>'AEO Table 1'!T$24/'AEO Table 1'!$C$24</f>
        <v>0.40346189574702329</v>
      </c>
      <c r="T22">
        <f>'AEO Table 1'!U$24/'AEO Table 1'!$C$24</f>
        <v>0.41948368289660831</v>
      </c>
      <c r="U22">
        <f>'AEO Table 1'!V$24/'AEO Table 1'!$C$24</f>
        <v>0.41943646049035183</v>
      </c>
      <c r="V22">
        <f>'AEO Table 1'!W$24/'AEO Table 1'!$C$24</f>
        <v>0.41985723327445806</v>
      </c>
      <c r="W22">
        <f>'AEO Table 1'!X$24/'AEO Table 1'!$C$24</f>
        <v>0.41610410919511881</v>
      </c>
      <c r="X22">
        <f>'AEO Table 1'!Y$24/'AEO Table 1'!$C$24</f>
        <v>0.42352648472178955</v>
      </c>
      <c r="Y22">
        <f>'AEO Table 1'!Z$24/'AEO Table 1'!$C$24</f>
        <v>0.42114985854422488</v>
      </c>
      <c r="Z22">
        <f>'AEO Table 1'!AA$24/'AEO Table 1'!$C$24</f>
        <v>0.42372806096342169</v>
      </c>
      <c r="AA22">
        <f>'AEO Table 1'!AB$24/'AEO Table 1'!$C$24</f>
        <v>0.42526455119684137</v>
      </c>
      <c r="AB22">
        <f>'AEO Table 1'!AC$24/'AEO Table 1'!$C$24</f>
        <v>0.42835938083672465</v>
      </c>
      <c r="AC22">
        <f>'AEO Table 1'!AD$24/'AEO Table 1'!$C$24</f>
        <v>0.42868711843238533</v>
      </c>
      <c r="AD22">
        <f>'AEO Table 1'!AE$24/'AEO Table 1'!$C$24</f>
        <v>0.43174741228261837</v>
      </c>
      <c r="AE22">
        <f>'AEO Table 1'!AF$24/'AEO Table 1'!$C$24</f>
        <v>0.43291740025852504</v>
      </c>
      <c r="AF22">
        <f>'AEO Table 1'!AG$24/'AEO Table 1'!$C$24</f>
        <v>0.43522777410492397</v>
      </c>
      <c r="AG22">
        <f>'AEO Table 1'!AH$24/'AEO Table 1'!$C$24</f>
        <v>0.43188132656901734</v>
      </c>
    </row>
    <row r="23" spans="1:35" x14ac:dyDescent="0.25">
      <c r="A23" s="39" t="s">
        <v>265</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4" spans="1:35" x14ac:dyDescent="0.25">
      <c r="A24" s="39"/>
    </row>
    <row r="26" spans="1:35" x14ac:dyDescent="0.25">
      <c r="A26" s="232" t="s">
        <v>629</v>
      </c>
      <c r="B26" s="232"/>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row>
    <row r="27" spans="1:35" s="1" customFormat="1" x14ac:dyDescent="0.25">
      <c r="B27" s="1">
        <f>B2</f>
        <v>2019</v>
      </c>
      <c r="C27" s="1">
        <f t="shared" ref="C27:AI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x14ac:dyDescent="0.25">
      <c r="A28" s="43" t="s">
        <v>251</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c r="AI28" s="8"/>
    </row>
    <row r="29" spans="1:35" x14ac:dyDescent="0.25">
      <c r="A29" s="39" t="s">
        <v>252</v>
      </c>
      <c r="B29">
        <f>'AEO Table 1'!C$31/'AEO Table 1'!$C$31</f>
        <v>1</v>
      </c>
      <c r="C29">
        <f>'AEO Table 1'!D$31/'AEO Table 1'!$C$31</f>
        <v>1.0681351317057446</v>
      </c>
      <c r="D29">
        <f>'AEO Table 1'!E$31/'AEO Table 1'!$C$31</f>
        <v>0.68070316224103811</v>
      </c>
      <c r="E29">
        <f>'AEO Table 1'!F$31/'AEO Table 1'!$C$31</f>
        <v>0.64787017699084692</v>
      </c>
      <c r="F29">
        <f>'AEO Table 1'!G$31/'AEO Table 1'!$C$31</f>
        <v>0.63416633230108677</v>
      </c>
      <c r="G29">
        <f>'AEO Table 1'!H$31/'AEO Table 1'!$C$31</f>
        <v>0.64553476201744187</v>
      </c>
      <c r="H29">
        <f>'AEO Table 1'!I$31/'AEO Table 1'!$C$31</f>
        <v>0.60891230019513232</v>
      </c>
      <c r="I29">
        <f>'AEO Table 1'!J$31/'AEO Table 1'!$C$31</f>
        <v>0.62776023072939702</v>
      </c>
      <c r="J29">
        <f>'AEO Table 1'!K$31/'AEO Table 1'!$C$31</f>
        <v>0.6769582677462388</v>
      </c>
      <c r="K29">
        <f>'AEO Table 1'!L$31/'AEO Table 1'!$C$31</f>
        <v>0.69855314012146896</v>
      </c>
      <c r="L29">
        <f>'AEO Table 1'!M$31/'AEO Table 1'!$C$31</f>
        <v>0.69049064290784889</v>
      </c>
      <c r="M29">
        <f>'AEO Table 1'!N$31/'AEO Table 1'!$C$31</f>
        <v>0.7201274361533212</v>
      </c>
      <c r="N29">
        <f>'AEO Table 1'!O$31/'AEO Table 1'!$C$31</f>
        <v>0.69155718337294281</v>
      </c>
      <c r="O29">
        <f>'AEO Table 1'!P$31/'AEO Table 1'!$C$31</f>
        <v>0.72070700315846881</v>
      </c>
      <c r="P29">
        <f>'AEO Table 1'!Q$31/'AEO Table 1'!$C$31</f>
        <v>0.72139974005219532</v>
      </c>
      <c r="Q29">
        <f>'AEO Table 1'!R$31/'AEO Table 1'!$C$31</f>
        <v>0.75014489175128685</v>
      </c>
      <c r="R29">
        <f>'AEO Table 1'!S$31/'AEO Table 1'!$C$31</f>
        <v>0.74410916436040153</v>
      </c>
      <c r="S29">
        <f>'AEO Table 1'!T$31/'AEO Table 1'!$C$31</f>
        <v>0.72749719647321476</v>
      </c>
      <c r="T29">
        <f>'AEO Table 1'!U$31/'AEO Table 1'!$C$31</f>
        <v>0.72350538585787916</v>
      </c>
      <c r="U29">
        <f>'AEO Table 1'!V$31/'AEO Table 1'!$C$31</f>
        <v>0.71680435669777132</v>
      </c>
      <c r="V29">
        <f>'AEO Table 1'!W$31/'AEO Table 1'!$C$31</f>
        <v>0.71972962684801289</v>
      </c>
      <c r="W29">
        <f>'AEO Table 1'!X$31/'AEO Table 1'!$C$31</f>
        <v>0.71668775741862911</v>
      </c>
      <c r="X29">
        <f>'AEO Table 1'!Y$31/'AEO Table 1'!$C$31</f>
        <v>0.72150262176908542</v>
      </c>
      <c r="Y29">
        <f>'AEO Table 1'!Z$31/'AEO Table 1'!$C$31</f>
        <v>0.71385165142302565</v>
      </c>
      <c r="Z29">
        <f>'AEO Table 1'!AA$31/'AEO Table 1'!$C$31</f>
        <v>0.70822059211857469</v>
      </c>
      <c r="AA29">
        <f>'AEO Table 1'!AB$31/'AEO Table 1'!$C$31</f>
        <v>0.69929388848307772</v>
      </c>
      <c r="AB29">
        <f>'AEO Table 1'!AC$31/'AEO Table 1'!$C$31</f>
        <v>0.69084044074527517</v>
      </c>
      <c r="AC29">
        <f>'AEO Table 1'!AD$31/'AEO Table 1'!$C$31</f>
        <v>0.68313117075964425</v>
      </c>
      <c r="AD29">
        <f>'AEO Table 1'!AE$31/'AEO Table 1'!$C$31</f>
        <v>0.67541847138345046</v>
      </c>
      <c r="AE29">
        <f>'AEO Table 1'!AF$31/'AEO Table 1'!$C$31</f>
        <v>0.67351515962098374</v>
      </c>
      <c r="AF29">
        <f>'AEO Table 1'!AG$31/'AEO Table 1'!$C$31</f>
        <v>0.66853225513294035</v>
      </c>
      <c r="AG29">
        <f>'AEO Table 1'!AH$31/'AEO Table 1'!$C$31</f>
        <v>0.65656368206805971</v>
      </c>
    </row>
    <row r="30" spans="1:35" x14ac:dyDescent="0.25">
      <c r="A30" s="39" t="s">
        <v>242</v>
      </c>
      <c r="B30">
        <f>'AEO Table 1'!C$30/'AEO Table 1'!$C$30</f>
        <v>1</v>
      </c>
      <c r="C30">
        <f>'AEO Table 1'!D$30/'AEO Table 1'!$C$30</f>
        <v>0.97516006406145317</v>
      </c>
      <c r="D30">
        <f>'AEO Table 1'!E$30/'AEO Table 1'!$C$30</f>
        <v>0.85914792534762652</v>
      </c>
      <c r="E30">
        <f>'AEO Table 1'!F$30/'AEO Table 1'!$C$30</f>
        <v>0.82794662978714251</v>
      </c>
      <c r="F30">
        <f>'AEO Table 1'!G$30/'AEO Table 1'!$C$30</f>
        <v>0.79018584270548575</v>
      </c>
      <c r="G30">
        <f>'AEO Table 1'!H$30/'AEO Table 1'!$C$30</f>
        <v>0.7778525798349738</v>
      </c>
      <c r="H30">
        <f>'AEO Table 1'!I$30/'AEO Table 1'!$C$30</f>
        <v>0.80652294639690159</v>
      </c>
      <c r="I30">
        <f>'AEO Table 1'!J$30/'AEO Table 1'!$C$30</f>
        <v>0.83995671910772562</v>
      </c>
      <c r="J30">
        <f>'AEO Table 1'!K$30/'AEO Table 1'!$C$30</f>
        <v>0.78440168107571651</v>
      </c>
      <c r="K30">
        <f>'AEO Table 1'!L$30/'AEO Table 1'!$C$30</f>
        <v>0.67982601654562591</v>
      </c>
      <c r="L30">
        <f>'AEO Table 1'!M$30/'AEO Table 1'!$C$30</f>
        <v>0.64968273816135036</v>
      </c>
      <c r="M30">
        <f>'AEO Table 1'!N$30/'AEO Table 1'!$C$30</f>
        <v>0.63416001748433393</v>
      </c>
      <c r="N30">
        <f>'AEO Table 1'!O$30/'AEO Table 1'!$C$30</f>
        <v>0.65917515504806401</v>
      </c>
      <c r="O30">
        <f>'AEO Table 1'!P$30/'AEO Table 1'!$C$30</f>
        <v>0.63289311984292762</v>
      </c>
      <c r="P30">
        <f>'AEO Table 1'!Q$30/'AEO Table 1'!$C$30</f>
        <v>0.57189859086300232</v>
      </c>
      <c r="Q30">
        <f>'AEO Table 1'!R$30/'AEO Table 1'!$C$30</f>
        <v>0.55815762413697978</v>
      </c>
      <c r="R30">
        <f>'AEO Table 1'!S$30/'AEO Table 1'!$C$30</f>
        <v>0.54543347175097723</v>
      </c>
      <c r="S30">
        <f>'AEO Table 1'!T$30/'AEO Table 1'!$C$30</f>
        <v>0.53811083204649113</v>
      </c>
      <c r="T30">
        <f>'AEO Table 1'!U$30/'AEO Table 1'!$C$30</f>
        <v>0.53923441547506878</v>
      </c>
      <c r="U30">
        <f>'AEO Table 1'!V$30/'AEO Table 1'!$C$30</f>
        <v>0.53252121946063702</v>
      </c>
      <c r="V30">
        <f>'AEO Table 1'!W$30/'AEO Table 1'!$C$30</f>
        <v>0.52487397306409378</v>
      </c>
      <c r="W30">
        <f>'AEO Table 1'!X$30/'AEO Table 1'!$C$30</f>
        <v>0.51713572214240422</v>
      </c>
      <c r="X30">
        <f>'AEO Table 1'!Y$30/'AEO Table 1'!$C$30</f>
        <v>0.51439340467992567</v>
      </c>
      <c r="Y30">
        <f>'AEO Table 1'!Z$30/'AEO Table 1'!$C$30</f>
        <v>0.49973092756541398</v>
      </c>
      <c r="Z30">
        <f>'AEO Table 1'!AA$30/'AEO Table 1'!$C$30</f>
        <v>0.48058020759063735</v>
      </c>
      <c r="AA30">
        <f>'AEO Table 1'!AB$30/'AEO Table 1'!$C$30</f>
        <v>0.46192320507905577</v>
      </c>
      <c r="AB30">
        <f>'AEO Table 1'!AC$30/'AEO Table 1'!$C$30</f>
        <v>0.45274464631843703</v>
      </c>
      <c r="AC30">
        <f>'AEO Table 1'!AD$30/'AEO Table 1'!$C$30</f>
        <v>0.43812910460862686</v>
      </c>
      <c r="AD30">
        <f>'AEO Table 1'!AE$30/'AEO Table 1'!$C$30</f>
        <v>0.42413053058504446</v>
      </c>
      <c r="AE30">
        <f>'AEO Table 1'!AF$30/'AEO Table 1'!$C$30</f>
        <v>0.4124514970960958</v>
      </c>
      <c r="AF30">
        <f>'AEO Table 1'!AG$30/'AEO Table 1'!$C$30</f>
        <v>0.40790986969155202</v>
      </c>
      <c r="AG30">
        <f>'AEO Table 1'!AH$30/'AEO Table 1'!$C$30</f>
        <v>0.39633581386350036</v>
      </c>
    </row>
    <row r="31" spans="1:35" x14ac:dyDescent="0.25">
      <c r="A31" s="39" t="s">
        <v>244</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x14ac:dyDescent="0.25">
      <c r="A32" s="40" t="s">
        <v>254</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c r="AI32" s="8"/>
    </row>
    <row r="33" spans="1:35" x14ac:dyDescent="0.25">
      <c r="A33" s="40" t="s">
        <v>255</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c r="AI33" s="8"/>
    </row>
    <row r="34" spans="1:35" x14ac:dyDescent="0.25">
      <c r="A34" s="40" t="s">
        <v>256</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c r="AI34" s="8"/>
    </row>
    <row r="35" spans="1:35" x14ac:dyDescent="0.25">
      <c r="A35" s="39" t="s">
        <v>245</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x14ac:dyDescent="0.25">
      <c r="A36" s="39" t="s">
        <v>246</v>
      </c>
      <c r="B36">
        <f>'AEO Table 1'!C$29/'AEO Table 1'!$C$29</f>
        <v>1</v>
      </c>
      <c r="C36">
        <f>'AEO Table 1'!D$29/'AEO Table 1'!$C$29</f>
        <v>0.87211470840119887</v>
      </c>
      <c r="D36">
        <f>'AEO Table 1'!E$29/'AEO Table 1'!$C$29</f>
        <v>0.8829772023755299</v>
      </c>
      <c r="E36">
        <f>'AEO Table 1'!F$29/'AEO Table 1'!$C$29</f>
        <v>0.90152287824340771</v>
      </c>
      <c r="F36">
        <f>'AEO Table 1'!G$29/'AEO Table 1'!$C$29</f>
        <v>0.89442841173222409</v>
      </c>
      <c r="G36">
        <f>'AEO Table 1'!H$29/'AEO Table 1'!$C$29</f>
        <v>0.87252558484007059</v>
      </c>
      <c r="H36">
        <f>'AEO Table 1'!I$29/'AEO Table 1'!$C$29</f>
        <v>0.84070071448922556</v>
      </c>
      <c r="I36">
        <f>'AEO Table 1'!J$29/'AEO Table 1'!$C$29</f>
        <v>0.77523668454255867</v>
      </c>
      <c r="J36">
        <f>'AEO Table 1'!K$29/'AEO Table 1'!$C$29</f>
        <v>0.77987377792792523</v>
      </c>
      <c r="K36">
        <f>'AEO Table 1'!L$29/'AEO Table 1'!$C$29</f>
        <v>0.75256771835125669</v>
      </c>
      <c r="L36">
        <f>'AEO Table 1'!M$29/'AEO Table 1'!$C$29</f>
        <v>0.72055152068897754</v>
      </c>
      <c r="M36">
        <f>'AEO Table 1'!N$29/'AEO Table 1'!$C$29</f>
        <v>0.73331172427617797</v>
      </c>
      <c r="N36">
        <f>'AEO Table 1'!O$29/'AEO Table 1'!$C$29</f>
        <v>0.72614213793122051</v>
      </c>
      <c r="O36">
        <f>'AEO Table 1'!P$29/'AEO Table 1'!$C$29</f>
        <v>0.70619574693082565</v>
      </c>
      <c r="P36">
        <f>'AEO Table 1'!Q$29/'AEO Table 1'!$C$29</f>
        <v>0.71133190993007422</v>
      </c>
      <c r="Q36">
        <f>'AEO Table 1'!R$29/'AEO Table 1'!$C$29</f>
        <v>0.71303766969145055</v>
      </c>
      <c r="R36">
        <f>'AEO Table 1'!S$29/'AEO Table 1'!$C$29</f>
        <v>0.70375186217295127</v>
      </c>
      <c r="S36">
        <f>'AEO Table 1'!T$29/'AEO Table 1'!$C$29</f>
        <v>0.69054903260387546</v>
      </c>
      <c r="T36">
        <f>'AEO Table 1'!U$29/'AEO Table 1'!$C$29</f>
        <v>0.71135452888554751</v>
      </c>
      <c r="U36">
        <f>'AEO Table 1'!V$29/'AEO Table 1'!$C$29</f>
        <v>0.70243788762197379</v>
      </c>
      <c r="V36">
        <f>'AEO Table 1'!W$29/'AEO Table 1'!$C$29</f>
        <v>0.70439058827337897</v>
      </c>
      <c r="W36">
        <f>'AEO Table 1'!X$29/'AEO Table 1'!$C$29</f>
        <v>0.70979589609142379</v>
      </c>
      <c r="X36">
        <f>'AEO Table 1'!Y$29/'AEO Table 1'!$C$29</f>
        <v>0.70950703750409583</v>
      </c>
      <c r="Y36">
        <f>'AEO Table 1'!Z$29/'AEO Table 1'!$C$29</f>
        <v>0.71059461498698795</v>
      </c>
      <c r="Z36">
        <f>'AEO Table 1'!AA$29/'AEO Table 1'!$C$29</f>
        <v>0.71165666832746521</v>
      </c>
      <c r="AA36">
        <f>'AEO Table 1'!AB$29/'AEO Table 1'!$C$29</f>
        <v>0.71253175213692066</v>
      </c>
      <c r="AB36">
        <f>'AEO Table 1'!AC$29/'AEO Table 1'!$C$29</f>
        <v>0.71871731016211571</v>
      </c>
      <c r="AC36">
        <f>'AEO Table 1'!AD$29/'AEO Table 1'!$C$29</f>
        <v>0.7307605551148203</v>
      </c>
      <c r="AD36">
        <f>'AEO Table 1'!AE$29/'AEO Table 1'!$C$29</f>
        <v>0.73348416787249215</v>
      </c>
      <c r="AE36">
        <f>'AEO Table 1'!AF$29/'AEO Table 1'!$C$29</f>
        <v>0.74214411511844758</v>
      </c>
      <c r="AF36">
        <f>'AEO Table 1'!AG$29/'AEO Table 1'!$C$29</f>
        <v>0.7562292914643326</v>
      </c>
      <c r="AG36">
        <f>'AEO Table 1'!AH$29/'AEO Table 1'!$C$29</f>
        <v>0.76637959961128599</v>
      </c>
    </row>
    <row r="37" spans="1:35" x14ac:dyDescent="0.25">
      <c r="A37" s="39" t="s">
        <v>257</v>
      </c>
      <c r="B37">
        <f>'AEO Table 1'!C$29/'AEO Table 1'!$C$29</f>
        <v>1</v>
      </c>
      <c r="C37">
        <f>'AEO Table 1'!D$29/'AEO Table 1'!$C$29</f>
        <v>0.87211470840119887</v>
      </c>
      <c r="D37">
        <f>'AEO Table 1'!E$29/'AEO Table 1'!$C$29</f>
        <v>0.8829772023755299</v>
      </c>
      <c r="E37">
        <f>'AEO Table 1'!F$29/'AEO Table 1'!$C$29</f>
        <v>0.90152287824340771</v>
      </c>
      <c r="F37">
        <f>'AEO Table 1'!G$29/'AEO Table 1'!$C$29</f>
        <v>0.89442841173222409</v>
      </c>
      <c r="G37">
        <f>'AEO Table 1'!H$29/'AEO Table 1'!$C$29</f>
        <v>0.87252558484007059</v>
      </c>
      <c r="H37">
        <f>'AEO Table 1'!I$29/'AEO Table 1'!$C$29</f>
        <v>0.84070071448922556</v>
      </c>
      <c r="I37">
        <f>'AEO Table 1'!J$29/'AEO Table 1'!$C$29</f>
        <v>0.77523668454255867</v>
      </c>
      <c r="J37">
        <f>'AEO Table 1'!K$29/'AEO Table 1'!$C$29</f>
        <v>0.77987377792792523</v>
      </c>
      <c r="K37">
        <f>'AEO Table 1'!L$29/'AEO Table 1'!$C$29</f>
        <v>0.75256771835125669</v>
      </c>
      <c r="L37">
        <f>'AEO Table 1'!M$29/'AEO Table 1'!$C$29</f>
        <v>0.72055152068897754</v>
      </c>
      <c r="M37">
        <f>'AEO Table 1'!N$29/'AEO Table 1'!$C$29</f>
        <v>0.73331172427617797</v>
      </c>
      <c r="N37">
        <f>'AEO Table 1'!O$29/'AEO Table 1'!$C$29</f>
        <v>0.72614213793122051</v>
      </c>
      <c r="O37">
        <f>'AEO Table 1'!P$29/'AEO Table 1'!$C$29</f>
        <v>0.70619574693082565</v>
      </c>
      <c r="P37">
        <f>'AEO Table 1'!Q$29/'AEO Table 1'!$C$29</f>
        <v>0.71133190993007422</v>
      </c>
      <c r="Q37">
        <f>'AEO Table 1'!R$29/'AEO Table 1'!$C$29</f>
        <v>0.71303766969145055</v>
      </c>
      <c r="R37">
        <f>'AEO Table 1'!S$29/'AEO Table 1'!$C$29</f>
        <v>0.70375186217295127</v>
      </c>
      <c r="S37">
        <f>'AEO Table 1'!T$29/'AEO Table 1'!$C$29</f>
        <v>0.69054903260387546</v>
      </c>
      <c r="T37">
        <f>'AEO Table 1'!U$29/'AEO Table 1'!$C$29</f>
        <v>0.71135452888554751</v>
      </c>
      <c r="U37">
        <f>'AEO Table 1'!V$29/'AEO Table 1'!$C$29</f>
        <v>0.70243788762197379</v>
      </c>
      <c r="V37">
        <f>'AEO Table 1'!W$29/'AEO Table 1'!$C$29</f>
        <v>0.70439058827337897</v>
      </c>
      <c r="W37">
        <f>'AEO Table 1'!X$29/'AEO Table 1'!$C$29</f>
        <v>0.70979589609142379</v>
      </c>
      <c r="X37">
        <f>'AEO Table 1'!Y$29/'AEO Table 1'!$C$29</f>
        <v>0.70950703750409583</v>
      </c>
      <c r="Y37">
        <f>'AEO Table 1'!Z$29/'AEO Table 1'!$C$29</f>
        <v>0.71059461498698795</v>
      </c>
      <c r="Z37">
        <f>'AEO Table 1'!AA$29/'AEO Table 1'!$C$29</f>
        <v>0.71165666832746521</v>
      </c>
      <c r="AA37">
        <f>'AEO Table 1'!AB$29/'AEO Table 1'!$C$29</f>
        <v>0.71253175213692066</v>
      </c>
      <c r="AB37">
        <f>'AEO Table 1'!AC$29/'AEO Table 1'!$C$29</f>
        <v>0.71871731016211571</v>
      </c>
      <c r="AC37">
        <f>'AEO Table 1'!AD$29/'AEO Table 1'!$C$29</f>
        <v>0.7307605551148203</v>
      </c>
      <c r="AD37">
        <f>'AEO Table 1'!AE$29/'AEO Table 1'!$C$29</f>
        <v>0.73348416787249215</v>
      </c>
      <c r="AE37">
        <f>'AEO Table 1'!AF$29/'AEO Table 1'!$C$29</f>
        <v>0.74214411511844758</v>
      </c>
      <c r="AF37">
        <f>'AEO Table 1'!AG$29/'AEO Table 1'!$C$29</f>
        <v>0.7562292914643326</v>
      </c>
      <c r="AG37">
        <f>'AEO Table 1'!AH$29/'AEO Table 1'!$C$29</f>
        <v>0.76637959961128599</v>
      </c>
    </row>
    <row r="38" spans="1:35" x14ac:dyDescent="0.25">
      <c r="A38" s="39" t="s">
        <v>258</v>
      </c>
      <c r="B38">
        <f>'AEO Table 1'!C$29/'AEO Table 1'!$C$29</f>
        <v>1</v>
      </c>
      <c r="C38">
        <f>'AEO Table 1'!D$29/'AEO Table 1'!$C$29</f>
        <v>0.87211470840119887</v>
      </c>
      <c r="D38">
        <f>'AEO Table 1'!E$29/'AEO Table 1'!$C$29</f>
        <v>0.8829772023755299</v>
      </c>
      <c r="E38">
        <f>'AEO Table 1'!F$29/'AEO Table 1'!$C$29</f>
        <v>0.90152287824340771</v>
      </c>
      <c r="F38">
        <f>'AEO Table 1'!G$29/'AEO Table 1'!$C$29</f>
        <v>0.89442841173222409</v>
      </c>
      <c r="G38">
        <f>'AEO Table 1'!H$29/'AEO Table 1'!$C$29</f>
        <v>0.87252558484007059</v>
      </c>
      <c r="H38">
        <f>'AEO Table 1'!I$29/'AEO Table 1'!$C$29</f>
        <v>0.84070071448922556</v>
      </c>
      <c r="I38">
        <f>'AEO Table 1'!J$29/'AEO Table 1'!$C$29</f>
        <v>0.77523668454255867</v>
      </c>
      <c r="J38">
        <f>'AEO Table 1'!K$29/'AEO Table 1'!$C$29</f>
        <v>0.77987377792792523</v>
      </c>
      <c r="K38">
        <f>'AEO Table 1'!L$29/'AEO Table 1'!$C$29</f>
        <v>0.75256771835125669</v>
      </c>
      <c r="L38">
        <f>'AEO Table 1'!M$29/'AEO Table 1'!$C$29</f>
        <v>0.72055152068897754</v>
      </c>
      <c r="M38">
        <f>'AEO Table 1'!N$29/'AEO Table 1'!$C$29</f>
        <v>0.73331172427617797</v>
      </c>
      <c r="N38">
        <f>'AEO Table 1'!O$29/'AEO Table 1'!$C$29</f>
        <v>0.72614213793122051</v>
      </c>
      <c r="O38">
        <f>'AEO Table 1'!P$29/'AEO Table 1'!$C$29</f>
        <v>0.70619574693082565</v>
      </c>
      <c r="P38">
        <f>'AEO Table 1'!Q$29/'AEO Table 1'!$C$29</f>
        <v>0.71133190993007422</v>
      </c>
      <c r="Q38">
        <f>'AEO Table 1'!R$29/'AEO Table 1'!$C$29</f>
        <v>0.71303766969145055</v>
      </c>
      <c r="R38">
        <f>'AEO Table 1'!S$29/'AEO Table 1'!$C$29</f>
        <v>0.70375186217295127</v>
      </c>
      <c r="S38">
        <f>'AEO Table 1'!T$29/'AEO Table 1'!$C$29</f>
        <v>0.69054903260387546</v>
      </c>
      <c r="T38">
        <f>'AEO Table 1'!U$29/'AEO Table 1'!$C$29</f>
        <v>0.71135452888554751</v>
      </c>
      <c r="U38">
        <f>'AEO Table 1'!V$29/'AEO Table 1'!$C$29</f>
        <v>0.70243788762197379</v>
      </c>
      <c r="V38">
        <f>'AEO Table 1'!W$29/'AEO Table 1'!$C$29</f>
        <v>0.70439058827337897</v>
      </c>
      <c r="W38">
        <f>'AEO Table 1'!X$29/'AEO Table 1'!$C$29</f>
        <v>0.70979589609142379</v>
      </c>
      <c r="X38">
        <f>'AEO Table 1'!Y$29/'AEO Table 1'!$C$29</f>
        <v>0.70950703750409583</v>
      </c>
      <c r="Y38">
        <f>'AEO Table 1'!Z$29/'AEO Table 1'!$C$29</f>
        <v>0.71059461498698795</v>
      </c>
      <c r="Z38">
        <f>'AEO Table 1'!AA$29/'AEO Table 1'!$C$29</f>
        <v>0.71165666832746521</v>
      </c>
      <c r="AA38">
        <f>'AEO Table 1'!AB$29/'AEO Table 1'!$C$29</f>
        <v>0.71253175213692066</v>
      </c>
      <c r="AB38">
        <f>'AEO Table 1'!AC$29/'AEO Table 1'!$C$29</f>
        <v>0.71871731016211571</v>
      </c>
      <c r="AC38">
        <f>'AEO Table 1'!AD$29/'AEO Table 1'!$C$29</f>
        <v>0.7307605551148203</v>
      </c>
      <c r="AD38">
        <f>'AEO Table 1'!AE$29/'AEO Table 1'!$C$29</f>
        <v>0.73348416787249215</v>
      </c>
      <c r="AE38">
        <f>'AEO Table 1'!AF$29/'AEO Table 1'!$C$29</f>
        <v>0.74214411511844758</v>
      </c>
      <c r="AF38">
        <f>'AEO Table 1'!AG$29/'AEO Table 1'!$C$29</f>
        <v>0.7562292914643326</v>
      </c>
      <c r="AG38">
        <f>'AEO Table 1'!AH$29/'AEO Table 1'!$C$29</f>
        <v>0.76637959961128599</v>
      </c>
    </row>
    <row r="39" spans="1:35" x14ac:dyDescent="0.25">
      <c r="A39" s="39" t="s">
        <v>259</v>
      </c>
      <c r="B39">
        <f>'AEO Table 1'!C$29/'AEO Table 1'!$C$29</f>
        <v>1</v>
      </c>
      <c r="C39">
        <f>'AEO Table 1'!D$29/'AEO Table 1'!$C$29</f>
        <v>0.87211470840119887</v>
      </c>
      <c r="D39">
        <f>'AEO Table 1'!E$29/'AEO Table 1'!$C$29</f>
        <v>0.8829772023755299</v>
      </c>
      <c r="E39">
        <f>'AEO Table 1'!F$29/'AEO Table 1'!$C$29</f>
        <v>0.90152287824340771</v>
      </c>
      <c r="F39">
        <f>'AEO Table 1'!G$29/'AEO Table 1'!$C$29</f>
        <v>0.89442841173222409</v>
      </c>
      <c r="G39">
        <f>'AEO Table 1'!H$29/'AEO Table 1'!$C$29</f>
        <v>0.87252558484007059</v>
      </c>
      <c r="H39">
        <f>'AEO Table 1'!I$29/'AEO Table 1'!$C$29</f>
        <v>0.84070071448922556</v>
      </c>
      <c r="I39">
        <f>'AEO Table 1'!J$29/'AEO Table 1'!$C$29</f>
        <v>0.77523668454255867</v>
      </c>
      <c r="J39">
        <f>'AEO Table 1'!K$29/'AEO Table 1'!$C$29</f>
        <v>0.77987377792792523</v>
      </c>
      <c r="K39">
        <f>'AEO Table 1'!L$29/'AEO Table 1'!$C$29</f>
        <v>0.75256771835125669</v>
      </c>
      <c r="L39">
        <f>'AEO Table 1'!M$29/'AEO Table 1'!$C$29</f>
        <v>0.72055152068897754</v>
      </c>
      <c r="M39">
        <f>'AEO Table 1'!N$29/'AEO Table 1'!$C$29</f>
        <v>0.73331172427617797</v>
      </c>
      <c r="N39">
        <f>'AEO Table 1'!O$29/'AEO Table 1'!$C$29</f>
        <v>0.72614213793122051</v>
      </c>
      <c r="O39">
        <f>'AEO Table 1'!P$29/'AEO Table 1'!$C$29</f>
        <v>0.70619574693082565</v>
      </c>
      <c r="P39">
        <f>'AEO Table 1'!Q$29/'AEO Table 1'!$C$29</f>
        <v>0.71133190993007422</v>
      </c>
      <c r="Q39">
        <f>'AEO Table 1'!R$29/'AEO Table 1'!$C$29</f>
        <v>0.71303766969145055</v>
      </c>
      <c r="R39">
        <f>'AEO Table 1'!S$29/'AEO Table 1'!$C$29</f>
        <v>0.70375186217295127</v>
      </c>
      <c r="S39">
        <f>'AEO Table 1'!T$29/'AEO Table 1'!$C$29</f>
        <v>0.69054903260387546</v>
      </c>
      <c r="T39">
        <f>'AEO Table 1'!U$29/'AEO Table 1'!$C$29</f>
        <v>0.71135452888554751</v>
      </c>
      <c r="U39">
        <f>'AEO Table 1'!V$29/'AEO Table 1'!$C$29</f>
        <v>0.70243788762197379</v>
      </c>
      <c r="V39">
        <f>'AEO Table 1'!W$29/'AEO Table 1'!$C$29</f>
        <v>0.70439058827337897</v>
      </c>
      <c r="W39">
        <f>'AEO Table 1'!X$29/'AEO Table 1'!$C$29</f>
        <v>0.70979589609142379</v>
      </c>
      <c r="X39">
        <f>'AEO Table 1'!Y$29/'AEO Table 1'!$C$29</f>
        <v>0.70950703750409583</v>
      </c>
      <c r="Y39">
        <f>'AEO Table 1'!Z$29/'AEO Table 1'!$C$29</f>
        <v>0.71059461498698795</v>
      </c>
      <c r="Z39">
        <f>'AEO Table 1'!AA$29/'AEO Table 1'!$C$29</f>
        <v>0.71165666832746521</v>
      </c>
      <c r="AA39">
        <f>'AEO Table 1'!AB$29/'AEO Table 1'!$C$29</f>
        <v>0.71253175213692066</v>
      </c>
      <c r="AB39">
        <f>'AEO Table 1'!AC$29/'AEO Table 1'!$C$29</f>
        <v>0.71871731016211571</v>
      </c>
      <c r="AC39">
        <f>'AEO Table 1'!AD$29/'AEO Table 1'!$C$29</f>
        <v>0.7307605551148203</v>
      </c>
      <c r="AD39">
        <f>'AEO Table 1'!AE$29/'AEO Table 1'!$C$29</f>
        <v>0.73348416787249215</v>
      </c>
      <c r="AE39">
        <f>'AEO Table 1'!AF$29/'AEO Table 1'!$C$29</f>
        <v>0.74214411511844758</v>
      </c>
      <c r="AF39">
        <f>'AEO Table 1'!AG$29/'AEO Table 1'!$C$29</f>
        <v>0.7562292914643326</v>
      </c>
      <c r="AG39">
        <f>'AEO Table 1'!AH$29/'AEO Table 1'!$C$29</f>
        <v>0.76637959961128599</v>
      </c>
    </row>
    <row r="40" spans="1:35" x14ac:dyDescent="0.25">
      <c r="A40" s="39" t="s">
        <v>248</v>
      </c>
      <c r="B40">
        <f>'AEO Table 1'!C$29/'AEO Table 1'!$C$29</f>
        <v>1</v>
      </c>
      <c r="C40">
        <f>'AEO Table 1'!D$29/'AEO Table 1'!$C$29</f>
        <v>0.87211470840119887</v>
      </c>
      <c r="D40">
        <f>'AEO Table 1'!E$29/'AEO Table 1'!$C$29</f>
        <v>0.8829772023755299</v>
      </c>
      <c r="E40">
        <f>'AEO Table 1'!F$29/'AEO Table 1'!$C$29</f>
        <v>0.90152287824340771</v>
      </c>
      <c r="F40">
        <f>'AEO Table 1'!G$29/'AEO Table 1'!$C$29</f>
        <v>0.89442841173222409</v>
      </c>
      <c r="G40">
        <f>'AEO Table 1'!H$29/'AEO Table 1'!$C$29</f>
        <v>0.87252558484007059</v>
      </c>
      <c r="H40">
        <f>'AEO Table 1'!I$29/'AEO Table 1'!$C$29</f>
        <v>0.84070071448922556</v>
      </c>
      <c r="I40">
        <f>'AEO Table 1'!J$29/'AEO Table 1'!$C$29</f>
        <v>0.77523668454255867</v>
      </c>
      <c r="J40">
        <f>'AEO Table 1'!K$29/'AEO Table 1'!$C$29</f>
        <v>0.77987377792792523</v>
      </c>
      <c r="K40">
        <f>'AEO Table 1'!L$29/'AEO Table 1'!$C$29</f>
        <v>0.75256771835125669</v>
      </c>
      <c r="L40">
        <f>'AEO Table 1'!M$29/'AEO Table 1'!$C$29</f>
        <v>0.72055152068897754</v>
      </c>
      <c r="M40">
        <f>'AEO Table 1'!N$29/'AEO Table 1'!$C$29</f>
        <v>0.73331172427617797</v>
      </c>
      <c r="N40">
        <f>'AEO Table 1'!O$29/'AEO Table 1'!$C$29</f>
        <v>0.72614213793122051</v>
      </c>
      <c r="O40">
        <f>'AEO Table 1'!P$29/'AEO Table 1'!$C$29</f>
        <v>0.70619574693082565</v>
      </c>
      <c r="P40">
        <f>'AEO Table 1'!Q$29/'AEO Table 1'!$C$29</f>
        <v>0.71133190993007422</v>
      </c>
      <c r="Q40">
        <f>'AEO Table 1'!R$29/'AEO Table 1'!$C$29</f>
        <v>0.71303766969145055</v>
      </c>
      <c r="R40">
        <f>'AEO Table 1'!S$29/'AEO Table 1'!$C$29</f>
        <v>0.70375186217295127</v>
      </c>
      <c r="S40">
        <f>'AEO Table 1'!T$29/'AEO Table 1'!$C$29</f>
        <v>0.69054903260387546</v>
      </c>
      <c r="T40">
        <f>'AEO Table 1'!U$29/'AEO Table 1'!$C$29</f>
        <v>0.71135452888554751</v>
      </c>
      <c r="U40">
        <f>'AEO Table 1'!V$29/'AEO Table 1'!$C$29</f>
        <v>0.70243788762197379</v>
      </c>
      <c r="V40">
        <f>'AEO Table 1'!W$29/'AEO Table 1'!$C$29</f>
        <v>0.70439058827337897</v>
      </c>
      <c r="W40">
        <f>'AEO Table 1'!X$29/'AEO Table 1'!$C$29</f>
        <v>0.70979589609142379</v>
      </c>
      <c r="X40">
        <f>'AEO Table 1'!Y$29/'AEO Table 1'!$C$29</f>
        <v>0.70950703750409583</v>
      </c>
      <c r="Y40">
        <f>'AEO Table 1'!Z$29/'AEO Table 1'!$C$29</f>
        <v>0.71059461498698795</v>
      </c>
      <c r="Z40">
        <f>'AEO Table 1'!AA$29/'AEO Table 1'!$C$29</f>
        <v>0.71165666832746521</v>
      </c>
      <c r="AA40">
        <f>'AEO Table 1'!AB$29/'AEO Table 1'!$C$29</f>
        <v>0.71253175213692066</v>
      </c>
      <c r="AB40">
        <f>'AEO Table 1'!AC$29/'AEO Table 1'!$C$29</f>
        <v>0.71871731016211571</v>
      </c>
      <c r="AC40">
        <f>'AEO Table 1'!AD$29/'AEO Table 1'!$C$29</f>
        <v>0.7307605551148203</v>
      </c>
      <c r="AD40">
        <f>'AEO Table 1'!AE$29/'AEO Table 1'!$C$29</f>
        <v>0.73348416787249215</v>
      </c>
      <c r="AE40">
        <f>'AEO Table 1'!AF$29/'AEO Table 1'!$C$29</f>
        <v>0.74214411511844758</v>
      </c>
      <c r="AF40">
        <f>'AEO Table 1'!AG$29/'AEO Table 1'!$C$29</f>
        <v>0.7562292914643326</v>
      </c>
      <c r="AG40">
        <f>'AEO Table 1'!AH$29/'AEO Table 1'!$C$29</f>
        <v>0.76637959961128599</v>
      </c>
    </row>
    <row r="41" spans="1:35" x14ac:dyDescent="0.25">
      <c r="A41" s="40" t="s">
        <v>300</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c r="AI41" s="8"/>
    </row>
    <row r="42" spans="1:35" x14ac:dyDescent="0.25">
      <c r="A42" s="40" t="s">
        <v>261</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c r="AI42" s="8"/>
    </row>
    <row r="43" spans="1:35" x14ac:dyDescent="0.25">
      <c r="A43" s="39" t="s">
        <v>262</v>
      </c>
      <c r="B43">
        <f>'AEO Table 1'!C$31/'AEO Table 1'!$C$31</f>
        <v>1</v>
      </c>
      <c r="C43">
        <f>'AEO Table 1'!D$31/'AEO Table 1'!$C$31</f>
        <v>1.0681351317057446</v>
      </c>
      <c r="D43">
        <f>'AEO Table 1'!E$31/'AEO Table 1'!$C$31</f>
        <v>0.68070316224103811</v>
      </c>
      <c r="E43">
        <f>'AEO Table 1'!F$31/'AEO Table 1'!$C$31</f>
        <v>0.64787017699084692</v>
      </c>
      <c r="F43">
        <f>'AEO Table 1'!G$31/'AEO Table 1'!$C$31</f>
        <v>0.63416633230108677</v>
      </c>
      <c r="G43">
        <f>'AEO Table 1'!H$31/'AEO Table 1'!$C$31</f>
        <v>0.64553476201744187</v>
      </c>
      <c r="H43">
        <f>'AEO Table 1'!I$31/'AEO Table 1'!$C$31</f>
        <v>0.60891230019513232</v>
      </c>
      <c r="I43">
        <f>'AEO Table 1'!J$31/'AEO Table 1'!$C$31</f>
        <v>0.62776023072939702</v>
      </c>
      <c r="J43">
        <f>'AEO Table 1'!K$31/'AEO Table 1'!$C$31</f>
        <v>0.6769582677462388</v>
      </c>
      <c r="K43">
        <f>'AEO Table 1'!L$31/'AEO Table 1'!$C$31</f>
        <v>0.69855314012146896</v>
      </c>
      <c r="L43">
        <f>'AEO Table 1'!M$31/'AEO Table 1'!$C$31</f>
        <v>0.69049064290784889</v>
      </c>
      <c r="M43">
        <f>'AEO Table 1'!N$31/'AEO Table 1'!$C$31</f>
        <v>0.7201274361533212</v>
      </c>
      <c r="N43">
        <f>'AEO Table 1'!O$31/'AEO Table 1'!$C$31</f>
        <v>0.69155718337294281</v>
      </c>
      <c r="O43">
        <f>'AEO Table 1'!P$31/'AEO Table 1'!$C$31</f>
        <v>0.72070700315846881</v>
      </c>
      <c r="P43">
        <f>'AEO Table 1'!Q$31/'AEO Table 1'!$C$31</f>
        <v>0.72139974005219532</v>
      </c>
      <c r="Q43">
        <f>'AEO Table 1'!R$31/'AEO Table 1'!$C$31</f>
        <v>0.75014489175128685</v>
      </c>
      <c r="R43">
        <f>'AEO Table 1'!S$31/'AEO Table 1'!$C$31</f>
        <v>0.74410916436040153</v>
      </c>
      <c r="S43">
        <f>'AEO Table 1'!T$31/'AEO Table 1'!$C$31</f>
        <v>0.72749719647321476</v>
      </c>
      <c r="T43">
        <f>'AEO Table 1'!U$31/'AEO Table 1'!$C$31</f>
        <v>0.72350538585787916</v>
      </c>
      <c r="U43">
        <f>'AEO Table 1'!V$31/'AEO Table 1'!$C$31</f>
        <v>0.71680435669777132</v>
      </c>
      <c r="V43">
        <f>'AEO Table 1'!W$31/'AEO Table 1'!$C$31</f>
        <v>0.71972962684801289</v>
      </c>
      <c r="W43">
        <f>'AEO Table 1'!X$31/'AEO Table 1'!$C$31</f>
        <v>0.71668775741862911</v>
      </c>
      <c r="X43">
        <f>'AEO Table 1'!Y$31/'AEO Table 1'!$C$31</f>
        <v>0.72150262176908542</v>
      </c>
      <c r="Y43">
        <f>'AEO Table 1'!Z$31/'AEO Table 1'!$C$31</f>
        <v>0.71385165142302565</v>
      </c>
      <c r="Z43">
        <f>'AEO Table 1'!AA$31/'AEO Table 1'!$C$31</f>
        <v>0.70822059211857469</v>
      </c>
      <c r="AA43">
        <f>'AEO Table 1'!AB$31/'AEO Table 1'!$C$31</f>
        <v>0.69929388848307772</v>
      </c>
      <c r="AB43">
        <f>'AEO Table 1'!AC$31/'AEO Table 1'!$C$31</f>
        <v>0.69084044074527517</v>
      </c>
      <c r="AC43">
        <f>'AEO Table 1'!AD$31/'AEO Table 1'!$C$31</f>
        <v>0.68313117075964425</v>
      </c>
      <c r="AD43">
        <f>'AEO Table 1'!AE$31/'AEO Table 1'!$C$31</f>
        <v>0.67541847138345046</v>
      </c>
      <c r="AE43">
        <f>'AEO Table 1'!AF$31/'AEO Table 1'!$C$31</f>
        <v>0.67351515962098374</v>
      </c>
      <c r="AF43">
        <f>'AEO Table 1'!AG$31/'AEO Table 1'!$C$31</f>
        <v>0.66853225513294035</v>
      </c>
      <c r="AG43">
        <f>'AEO Table 1'!AH$31/'AEO Table 1'!$C$31</f>
        <v>0.65656368206805971</v>
      </c>
    </row>
    <row r="44" spans="1:35" x14ac:dyDescent="0.25">
      <c r="A44" s="39" t="s">
        <v>249</v>
      </c>
      <c r="B44">
        <f>'AEO Table 1'!C$28/'AEO Table 1'!$C$28</f>
        <v>1</v>
      </c>
      <c r="C44">
        <f>'AEO Table 1'!D$28/'AEO Table 1'!$C$28</f>
        <v>0.93403337581332413</v>
      </c>
      <c r="D44">
        <f>'AEO Table 1'!E$28/'AEO Table 1'!$C$28</f>
        <v>0.69674010903647554</v>
      </c>
      <c r="E44">
        <f>'AEO Table 1'!F$28/'AEO Table 1'!$C$28</f>
        <v>0.59667675220963123</v>
      </c>
      <c r="F44">
        <f>'AEO Table 1'!G$28/'AEO Table 1'!$C$28</f>
        <v>0.6241893112527368</v>
      </c>
      <c r="G44">
        <f>'AEO Table 1'!H$28/'AEO Table 1'!$C$28</f>
        <v>0.6039683471684153</v>
      </c>
      <c r="H44">
        <f>'AEO Table 1'!I$28/'AEO Table 1'!$C$28</f>
        <v>0.53840942548013992</v>
      </c>
      <c r="I44">
        <f>'AEO Table 1'!J$28/'AEO Table 1'!$C$28</f>
        <v>0.5643119356690065</v>
      </c>
      <c r="J44">
        <f>'AEO Table 1'!K$28/'AEO Table 1'!$C$28</f>
        <v>0.5312569880034681</v>
      </c>
      <c r="K44">
        <f>'AEO Table 1'!L$28/'AEO Table 1'!$C$28</f>
        <v>0.497519043846048</v>
      </c>
      <c r="L44">
        <f>'AEO Table 1'!M$28/'AEO Table 1'!$C$28</f>
        <v>0.47121378040872192</v>
      </c>
      <c r="M44">
        <f>'AEO Table 1'!N$28/'AEO Table 1'!$C$28</f>
        <v>0.36371504327090659</v>
      </c>
      <c r="N44">
        <f>'AEO Table 1'!O$28/'AEO Table 1'!$C$28</f>
        <v>0.35450924555240798</v>
      </c>
      <c r="O44">
        <f>'AEO Table 1'!P$28/'AEO Table 1'!$C$28</f>
        <v>0.33695425601107298</v>
      </c>
      <c r="P44">
        <f>'AEO Table 1'!Q$28/'AEO Table 1'!$C$28</f>
        <v>0.30234762207501736</v>
      </c>
      <c r="Q44">
        <f>'AEO Table 1'!R$28/'AEO Table 1'!$C$28</f>
        <v>0.32371507669441268</v>
      </c>
      <c r="R44">
        <f>'AEO Table 1'!S$28/'AEO Table 1'!$C$28</f>
        <v>0.32394042825666919</v>
      </c>
      <c r="S44">
        <f>'AEO Table 1'!T$28/'AEO Table 1'!$C$28</f>
        <v>0.31407548043236905</v>
      </c>
      <c r="T44">
        <f>'AEO Table 1'!U$28/'AEO Table 1'!$C$28</f>
        <v>0.34436977504630606</v>
      </c>
      <c r="U44">
        <f>'AEO Table 1'!V$28/'AEO Table 1'!$C$28</f>
        <v>0.337186870758308</v>
      </c>
      <c r="V44">
        <f>'AEO Table 1'!W$28/'AEO Table 1'!$C$28</f>
        <v>0.32827340016620488</v>
      </c>
      <c r="W44">
        <f>'AEO Table 1'!X$28/'AEO Table 1'!$C$28</f>
        <v>0.33639325531644254</v>
      </c>
      <c r="X44">
        <f>'AEO Table 1'!Y$28/'AEO Table 1'!$C$28</f>
        <v>0.37176650878559353</v>
      </c>
      <c r="Y44">
        <f>'AEO Table 1'!Z$28/'AEO Table 1'!$C$28</f>
        <v>0.36513560655596933</v>
      </c>
      <c r="Z44">
        <f>'AEO Table 1'!AA$28/'AEO Table 1'!$C$28</f>
        <v>0.38065716140718875</v>
      </c>
      <c r="AA44">
        <f>'AEO Table 1'!AB$28/'AEO Table 1'!$C$28</f>
        <v>0.38411649428814781</v>
      </c>
      <c r="AB44">
        <f>'AEO Table 1'!AC$28/'AEO Table 1'!$C$28</f>
        <v>0.37707062637514427</v>
      </c>
      <c r="AC44">
        <f>'AEO Table 1'!AD$28/'AEO Table 1'!$C$28</f>
        <v>0.38157553651315573</v>
      </c>
      <c r="AD44">
        <f>'AEO Table 1'!AE$28/'AEO Table 1'!$C$28</f>
        <v>0.3832947902459668</v>
      </c>
      <c r="AE44">
        <f>'AEO Table 1'!AF$28/'AEO Table 1'!$C$28</f>
        <v>0.37488415059269198</v>
      </c>
      <c r="AF44">
        <f>'AEO Table 1'!AG$28/'AEO Table 1'!$C$28</f>
        <v>0.38765096578185004</v>
      </c>
      <c r="AG44">
        <f>'AEO Table 1'!AH$28/'AEO Table 1'!$C$28</f>
        <v>0.37719731431844361</v>
      </c>
    </row>
    <row r="45" spans="1:35" x14ac:dyDescent="0.25">
      <c r="A45" s="39" t="s">
        <v>263</v>
      </c>
      <c r="B45">
        <f>'AEO Table 1'!C$29/'AEO Table 1'!$C$29</f>
        <v>1</v>
      </c>
      <c r="C45">
        <f>'AEO Table 1'!D$29/'AEO Table 1'!$C$29</f>
        <v>0.87211470840119887</v>
      </c>
      <c r="D45">
        <f>'AEO Table 1'!E$29/'AEO Table 1'!$C$29</f>
        <v>0.8829772023755299</v>
      </c>
      <c r="E45">
        <f>'AEO Table 1'!F$29/'AEO Table 1'!$C$29</f>
        <v>0.90152287824340771</v>
      </c>
      <c r="F45">
        <f>'AEO Table 1'!G$29/'AEO Table 1'!$C$29</f>
        <v>0.89442841173222409</v>
      </c>
      <c r="G45">
        <f>'AEO Table 1'!H$29/'AEO Table 1'!$C$29</f>
        <v>0.87252558484007059</v>
      </c>
      <c r="H45">
        <f>'AEO Table 1'!I$29/'AEO Table 1'!$C$29</f>
        <v>0.84070071448922556</v>
      </c>
      <c r="I45">
        <f>'AEO Table 1'!J$29/'AEO Table 1'!$C$29</f>
        <v>0.77523668454255867</v>
      </c>
      <c r="J45">
        <f>'AEO Table 1'!K$29/'AEO Table 1'!$C$29</f>
        <v>0.77987377792792523</v>
      </c>
      <c r="K45">
        <f>'AEO Table 1'!L$29/'AEO Table 1'!$C$29</f>
        <v>0.75256771835125669</v>
      </c>
      <c r="L45">
        <f>'AEO Table 1'!M$29/'AEO Table 1'!$C$29</f>
        <v>0.72055152068897754</v>
      </c>
      <c r="M45">
        <f>'AEO Table 1'!N$29/'AEO Table 1'!$C$29</f>
        <v>0.73331172427617797</v>
      </c>
      <c r="N45">
        <f>'AEO Table 1'!O$29/'AEO Table 1'!$C$29</f>
        <v>0.72614213793122051</v>
      </c>
      <c r="O45">
        <f>'AEO Table 1'!P$29/'AEO Table 1'!$C$29</f>
        <v>0.70619574693082565</v>
      </c>
      <c r="P45">
        <f>'AEO Table 1'!Q$29/'AEO Table 1'!$C$29</f>
        <v>0.71133190993007422</v>
      </c>
      <c r="Q45">
        <f>'AEO Table 1'!R$29/'AEO Table 1'!$C$29</f>
        <v>0.71303766969145055</v>
      </c>
      <c r="R45">
        <f>'AEO Table 1'!S$29/'AEO Table 1'!$C$29</f>
        <v>0.70375186217295127</v>
      </c>
      <c r="S45">
        <f>'AEO Table 1'!T$29/'AEO Table 1'!$C$29</f>
        <v>0.69054903260387546</v>
      </c>
      <c r="T45">
        <f>'AEO Table 1'!U$29/'AEO Table 1'!$C$29</f>
        <v>0.71135452888554751</v>
      </c>
      <c r="U45">
        <f>'AEO Table 1'!V$29/'AEO Table 1'!$C$29</f>
        <v>0.70243788762197379</v>
      </c>
      <c r="V45">
        <f>'AEO Table 1'!W$29/'AEO Table 1'!$C$29</f>
        <v>0.70439058827337897</v>
      </c>
      <c r="W45">
        <f>'AEO Table 1'!X$29/'AEO Table 1'!$C$29</f>
        <v>0.70979589609142379</v>
      </c>
      <c r="X45">
        <f>'AEO Table 1'!Y$29/'AEO Table 1'!$C$29</f>
        <v>0.70950703750409583</v>
      </c>
      <c r="Y45">
        <f>'AEO Table 1'!Z$29/'AEO Table 1'!$C$29</f>
        <v>0.71059461498698795</v>
      </c>
      <c r="Z45">
        <f>'AEO Table 1'!AA$29/'AEO Table 1'!$C$29</f>
        <v>0.71165666832746521</v>
      </c>
      <c r="AA45">
        <f>'AEO Table 1'!AB$29/'AEO Table 1'!$C$29</f>
        <v>0.71253175213692066</v>
      </c>
      <c r="AB45">
        <f>'AEO Table 1'!AC$29/'AEO Table 1'!$C$29</f>
        <v>0.71871731016211571</v>
      </c>
      <c r="AC45">
        <f>'AEO Table 1'!AD$29/'AEO Table 1'!$C$29</f>
        <v>0.7307605551148203</v>
      </c>
      <c r="AD45">
        <f>'AEO Table 1'!AE$29/'AEO Table 1'!$C$29</f>
        <v>0.73348416787249215</v>
      </c>
      <c r="AE45">
        <f>'AEO Table 1'!AF$29/'AEO Table 1'!$C$29</f>
        <v>0.74214411511844758</v>
      </c>
      <c r="AF45">
        <f>'AEO Table 1'!AG$29/'AEO Table 1'!$C$29</f>
        <v>0.7562292914643326</v>
      </c>
      <c r="AG45">
        <f>'AEO Table 1'!AH$29/'AEO Table 1'!$C$29</f>
        <v>0.76637959961128599</v>
      </c>
    </row>
    <row r="46" spans="1:35" x14ac:dyDescent="0.25">
      <c r="A46" s="39" t="s">
        <v>250</v>
      </c>
      <c r="B46">
        <f>'AEO Table 1'!C$29/'AEO Table 1'!$C$29</f>
        <v>1</v>
      </c>
      <c r="C46">
        <f>'AEO Table 1'!D$29/'AEO Table 1'!$C$29</f>
        <v>0.87211470840119887</v>
      </c>
      <c r="D46">
        <f>'AEO Table 1'!E$29/'AEO Table 1'!$C$29</f>
        <v>0.8829772023755299</v>
      </c>
      <c r="E46">
        <f>'AEO Table 1'!F$29/'AEO Table 1'!$C$29</f>
        <v>0.90152287824340771</v>
      </c>
      <c r="F46">
        <f>'AEO Table 1'!G$29/'AEO Table 1'!$C$29</f>
        <v>0.89442841173222409</v>
      </c>
      <c r="G46">
        <f>'AEO Table 1'!H$29/'AEO Table 1'!$C$29</f>
        <v>0.87252558484007059</v>
      </c>
      <c r="H46">
        <f>'AEO Table 1'!I$29/'AEO Table 1'!$C$29</f>
        <v>0.84070071448922556</v>
      </c>
      <c r="I46">
        <f>'AEO Table 1'!J$29/'AEO Table 1'!$C$29</f>
        <v>0.77523668454255867</v>
      </c>
      <c r="J46">
        <f>'AEO Table 1'!K$29/'AEO Table 1'!$C$29</f>
        <v>0.77987377792792523</v>
      </c>
      <c r="K46">
        <f>'AEO Table 1'!L$29/'AEO Table 1'!$C$29</f>
        <v>0.75256771835125669</v>
      </c>
      <c r="L46">
        <f>'AEO Table 1'!M$29/'AEO Table 1'!$C$29</f>
        <v>0.72055152068897754</v>
      </c>
      <c r="M46">
        <f>'AEO Table 1'!N$29/'AEO Table 1'!$C$29</f>
        <v>0.73331172427617797</v>
      </c>
      <c r="N46">
        <f>'AEO Table 1'!O$29/'AEO Table 1'!$C$29</f>
        <v>0.72614213793122051</v>
      </c>
      <c r="O46">
        <f>'AEO Table 1'!P$29/'AEO Table 1'!$C$29</f>
        <v>0.70619574693082565</v>
      </c>
      <c r="P46">
        <f>'AEO Table 1'!Q$29/'AEO Table 1'!$C$29</f>
        <v>0.71133190993007422</v>
      </c>
      <c r="Q46">
        <f>'AEO Table 1'!R$29/'AEO Table 1'!$C$29</f>
        <v>0.71303766969145055</v>
      </c>
      <c r="R46">
        <f>'AEO Table 1'!S$29/'AEO Table 1'!$C$29</f>
        <v>0.70375186217295127</v>
      </c>
      <c r="S46">
        <f>'AEO Table 1'!T$29/'AEO Table 1'!$C$29</f>
        <v>0.69054903260387546</v>
      </c>
      <c r="T46">
        <f>'AEO Table 1'!U$29/'AEO Table 1'!$C$29</f>
        <v>0.71135452888554751</v>
      </c>
      <c r="U46">
        <f>'AEO Table 1'!V$29/'AEO Table 1'!$C$29</f>
        <v>0.70243788762197379</v>
      </c>
      <c r="V46">
        <f>'AEO Table 1'!W$29/'AEO Table 1'!$C$29</f>
        <v>0.70439058827337897</v>
      </c>
      <c r="W46">
        <f>'AEO Table 1'!X$29/'AEO Table 1'!$C$29</f>
        <v>0.70979589609142379</v>
      </c>
      <c r="X46">
        <f>'AEO Table 1'!Y$29/'AEO Table 1'!$C$29</f>
        <v>0.70950703750409583</v>
      </c>
      <c r="Y46">
        <f>'AEO Table 1'!Z$29/'AEO Table 1'!$C$29</f>
        <v>0.71059461498698795</v>
      </c>
      <c r="Z46">
        <f>'AEO Table 1'!AA$29/'AEO Table 1'!$C$29</f>
        <v>0.71165666832746521</v>
      </c>
      <c r="AA46">
        <f>'AEO Table 1'!AB$29/'AEO Table 1'!$C$29</f>
        <v>0.71253175213692066</v>
      </c>
      <c r="AB46">
        <f>'AEO Table 1'!AC$29/'AEO Table 1'!$C$29</f>
        <v>0.71871731016211571</v>
      </c>
      <c r="AC46">
        <f>'AEO Table 1'!AD$29/'AEO Table 1'!$C$29</f>
        <v>0.7307605551148203</v>
      </c>
      <c r="AD46">
        <f>'AEO Table 1'!AE$29/'AEO Table 1'!$C$29</f>
        <v>0.73348416787249215</v>
      </c>
      <c r="AE46">
        <f>'AEO Table 1'!AF$29/'AEO Table 1'!$C$29</f>
        <v>0.74214411511844758</v>
      </c>
      <c r="AF46">
        <f>'AEO Table 1'!AG$29/'AEO Table 1'!$C$29</f>
        <v>0.7562292914643326</v>
      </c>
      <c r="AG46">
        <f>'AEO Table 1'!AH$29/'AEO Table 1'!$C$29</f>
        <v>0.76637959961128599</v>
      </c>
    </row>
    <row r="47" spans="1:35" x14ac:dyDescent="0.25">
      <c r="A47" s="39" t="s">
        <v>264</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x14ac:dyDescent="0.25">
      <c r="A48" s="39" t="s">
        <v>265</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x14ac:dyDescent="0.25">
      <c r="A51" s="232" t="s">
        <v>621</v>
      </c>
      <c r="B51" s="232"/>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row>
    <row r="52" spans="1:35" s="1" customFormat="1" x14ac:dyDescent="0.25">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x14ac:dyDescent="0.25">
      <c r="A53" s="43" t="s">
        <v>251</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c r="AI53" s="8"/>
    </row>
    <row r="54" spans="1:35" x14ac:dyDescent="0.25">
      <c r="A54" s="39" t="s">
        <v>252</v>
      </c>
      <c r="B54">
        <f>'AEO Table 1'!C$37/'AEO Table 1'!$C$37</f>
        <v>1</v>
      </c>
      <c r="C54">
        <f>'AEO Table 1'!D$37/'AEO Table 1'!$C$37</f>
        <v>0.87524975417689621</v>
      </c>
      <c r="D54">
        <f>'AEO Table 1'!E$37/'AEO Table 1'!$C$37</f>
        <v>0.93042105461780544</v>
      </c>
      <c r="E54">
        <f>'AEO Table 1'!F$37/'AEO Table 1'!$C$37</f>
        <v>1.1460409376710017</v>
      </c>
      <c r="F54">
        <f>'AEO Table 1'!G$37/'AEO Table 1'!$C$37</f>
        <v>1.1527063603714289</v>
      </c>
      <c r="G54">
        <f>'AEO Table 1'!H$37/'AEO Table 1'!$C$37</f>
        <v>1.1596246296929151</v>
      </c>
      <c r="H54">
        <f>'AEO Table 1'!I$37/'AEO Table 1'!$C$37</f>
        <v>1.1673802699965827</v>
      </c>
      <c r="I54">
        <f>'AEO Table 1'!J$37/'AEO Table 1'!$C$37</f>
        <v>1.1737039514098402</v>
      </c>
      <c r="J54">
        <f>'AEO Table 1'!K$37/'AEO Table 1'!$C$37</f>
        <v>1.1726460210202341</v>
      </c>
      <c r="K54">
        <f>'AEO Table 1'!L$37/'AEO Table 1'!$C$37</f>
        <v>1.1547937077671715</v>
      </c>
      <c r="L54">
        <f>'AEO Table 1'!M$37/'AEO Table 1'!$C$37</f>
        <v>1.1328161788292321</v>
      </c>
      <c r="M54">
        <f>'AEO Table 1'!N$37/'AEO Table 1'!$C$37</f>
        <v>1.1162243248513006</v>
      </c>
      <c r="N54">
        <f>'AEO Table 1'!O$37/'AEO Table 1'!$C$37</f>
        <v>1.1152561277567306</v>
      </c>
      <c r="O54">
        <f>'AEO Table 1'!P$37/'AEO Table 1'!$C$37</f>
        <v>1.1156301562575346</v>
      </c>
      <c r="P54">
        <f>'AEO Table 1'!Q$37/'AEO Table 1'!$C$37</f>
        <v>1.1147001167790778</v>
      </c>
      <c r="Q54">
        <f>'AEO Table 1'!R$37/'AEO Table 1'!$C$37</f>
        <v>1.1144564950761999</v>
      </c>
      <c r="R54">
        <f>'AEO Table 1'!S$37/'AEO Table 1'!$C$37</f>
        <v>1.1351970463489243</v>
      </c>
      <c r="S54">
        <f>'AEO Table 1'!T$37/'AEO Table 1'!$C$37</f>
        <v>1.1323897360205801</v>
      </c>
      <c r="T54">
        <f>'AEO Table 1'!U$37/'AEO Table 1'!$C$37</f>
        <v>1.1321712731854692</v>
      </c>
      <c r="U54">
        <f>'AEO Table 1'!V$37/'AEO Table 1'!$C$37</f>
        <v>1.131970840872258</v>
      </c>
      <c r="V54">
        <f>'AEO Table 1'!W$37/'AEO Table 1'!$C$37</f>
        <v>1.1317859231941698</v>
      </c>
      <c r="W54">
        <f>'AEO Table 1'!X$37/'AEO Table 1'!$C$37</f>
        <v>1.1316165201512047</v>
      </c>
      <c r="X54">
        <f>'AEO Table 1'!Y$37/'AEO Table 1'!$C$37</f>
        <v>1.1314622124289</v>
      </c>
      <c r="Y54">
        <f>'AEO Table 1'!Z$37/'AEO Table 1'!$C$37</f>
        <v>1.13132216139833</v>
      </c>
      <c r="Z54">
        <f>'AEO Table 1'!AA$37/'AEO Table 1'!$C$37</f>
        <v>1.1311955284305688</v>
      </c>
      <c r="AA54">
        <f>'AEO Table 1'!AB$37/'AEO Table 1'!$C$37</f>
        <v>1.1346276173084624</v>
      </c>
      <c r="AB54">
        <f>'AEO Table 1'!AC$37/'AEO Table 1'!$C$37</f>
        <v>1.1345617849378054</v>
      </c>
      <c r="AC54">
        <f>'AEO Table 1'!AD$37/'AEO Table 1'!$C$37</f>
        <v>1.1345072740576432</v>
      </c>
      <c r="AD54">
        <f>'AEO Table 1'!AE$37/'AEO Table 1'!$C$37</f>
        <v>1.134464923296902</v>
      </c>
      <c r="AE54">
        <f>'AEO Table 1'!AF$37/'AEO Table 1'!$C$37</f>
        <v>1.130743507439687</v>
      </c>
      <c r="AF54">
        <f>'AEO Table 1'!AG$37/'AEO Table 1'!$C$37</f>
        <v>1.134412508989054</v>
      </c>
      <c r="AG54">
        <f>'AEO Table 1'!AH$37/'AEO Table 1'!$C$37</f>
        <v>1.134402445441947</v>
      </c>
    </row>
    <row r="55" spans="1:35" x14ac:dyDescent="0.25">
      <c r="A55" s="39" t="s">
        <v>242</v>
      </c>
      <c r="B55">
        <f>'AEO Table 1'!C$36/'AEO Table 1'!$C$36</f>
        <v>1</v>
      </c>
      <c r="C55">
        <f>'AEO Table 1'!D$36/'AEO Table 1'!$C$36</f>
        <v>1.2023294733313246</v>
      </c>
      <c r="D55">
        <f>'AEO Table 1'!E$36/'AEO Table 1'!$C$36</f>
        <v>1.4041457121947947</v>
      </c>
      <c r="E55">
        <f>'AEO Table 1'!F$36/'AEO Table 1'!$C$36</f>
        <v>1.4852938585172499</v>
      </c>
      <c r="F55">
        <f>'AEO Table 1'!G$36/'AEO Table 1'!$C$36</f>
        <v>1.531226893575335</v>
      </c>
      <c r="G55">
        <f>'AEO Table 1'!H$36/'AEO Table 1'!$C$36</f>
        <v>1.6457442022460533</v>
      </c>
      <c r="H55">
        <f>'AEO Table 1'!I$36/'AEO Table 1'!$C$36</f>
        <v>1.8577889966188088</v>
      </c>
      <c r="I55">
        <f>'AEO Table 1'!J$36/'AEO Table 1'!$C$36</f>
        <v>2.0525337076383607</v>
      </c>
      <c r="J55">
        <f>'AEO Table 1'!K$36/'AEO Table 1'!$C$36</f>
        <v>2.1326498088140271</v>
      </c>
      <c r="K55">
        <f>'AEO Table 1'!L$36/'AEO Table 1'!$C$36</f>
        <v>2.2129325271767804</v>
      </c>
      <c r="L55">
        <f>'AEO Table 1'!M$36/'AEO Table 1'!$C$36</f>
        <v>2.2659850454940758</v>
      </c>
      <c r="M55">
        <f>'AEO Table 1'!N$36/'AEO Table 1'!$C$36</f>
        <v>2.3217460410574193</v>
      </c>
      <c r="N55">
        <f>'AEO Table 1'!O$36/'AEO Table 1'!$C$36</f>
        <v>2.37394539907939</v>
      </c>
      <c r="O55">
        <f>'AEO Table 1'!P$36/'AEO Table 1'!$C$36</f>
        <v>2.4318880314658902</v>
      </c>
      <c r="P55">
        <f>'AEO Table 1'!Q$36/'AEO Table 1'!$C$36</f>
        <v>2.4604571913160105</v>
      </c>
      <c r="Q55">
        <f>'AEO Table 1'!R$36/'AEO Table 1'!$C$36</f>
        <v>2.489858544907793</v>
      </c>
      <c r="R55">
        <f>'AEO Table 1'!S$36/'AEO Table 1'!$C$36</f>
        <v>2.5398140355909482</v>
      </c>
      <c r="S55">
        <f>'AEO Table 1'!T$36/'AEO Table 1'!$C$36</f>
        <v>2.5723494428584459</v>
      </c>
      <c r="T55">
        <f>'AEO Table 1'!U$36/'AEO Table 1'!$C$36</f>
        <v>2.5722414874119264</v>
      </c>
      <c r="U55">
        <f>'AEO Table 1'!V$36/'AEO Table 1'!$C$36</f>
        <v>2.5774478841736204</v>
      </c>
      <c r="V55">
        <f>'AEO Table 1'!W$36/'AEO Table 1'!$C$36</f>
        <v>2.5824290020076588</v>
      </c>
      <c r="W55">
        <f>'AEO Table 1'!X$36/'AEO Table 1'!$C$36</f>
        <v>2.6145461934441157</v>
      </c>
      <c r="X55">
        <f>'AEO Table 1'!Y$36/'AEO Table 1'!$C$36</f>
        <v>2.6347795868741346</v>
      </c>
      <c r="Y55">
        <f>'AEO Table 1'!Z$36/'AEO Table 1'!$C$36</f>
        <v>2.639953641611561</v>
      </c>
      <c r="Z55">
        <f>'AEO Table 1'!AA$36/'AEO Table 1'!$C$36</f>
        <v>2.6448247965630913</v>
      </c>
      <c r="AA55">
        <f>'AEO Table 1'!AB$36/'AEO Table 1'!$C$36</f>
        <v>2.6543900060022336</v>
      </c>
      <c r="AB55">
        <f>'AEO Table 1'!AC$36/'AEO Table 1'!$C$36</f>
        <v>2.6540025708563566</v>
      </c>
      <c r="AC55">
        <f>'AEO Table 1'!AD$36/'AEO Table 1'!$C$36</f>
        <v>2.6590423504309633</v>
      </c>
      <c r="AD55">
        <f>'AEO Table 1'!AE$36/'AEO Table 1'!$C$36</f>
        <v>2.6653278555609661</v>
      </c>
      <c r="AE55">
        <f>'AEO Table 1'!AF$36/'AEO Table 1'!$C$36</f>
        <v>2.6786284572787511</v>
      </c>
      <c r="AF55">
        <f>'AEO Table 1'!AG$36/'AEO Table 1'!$C$36</f>
        <v>2.6822217676990614</v>
      </c>
      <c r="AG55">
        <f>'AEO Table 1'!AH$36/'AEO Table 1'!$C$36</f>
        <v>2.6863800598260537</v>
      </c>
    </row>
    <row r="56" spans="1:35" x14ac:dyDescent="0.25">
      <c r="A56" s="39" t="s">
        <v>244</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x14ac:dyDescent="0.25">
      <c r="A57" s="40" t="s">
        <v>254</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c r="AI57" s="8"/>
    </row>
    <row r="58" spans="1:35" x14ac:dyDescent="0.25">
      <c r="A58" s="40" t="s">
        <v>255</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c r="AI58" s="8"/>
    </row>
    <row r="59" spans="1:35" x14ac:dyDescent="0.25">
      <c r="A59" s="40" t="s">
        <v>256</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c r="AI59" s="8"/>
    </row>
    <row r="60" spans="1:35" x14ac:dyDescent="0.25">
      <c r="A60" s="39" t="s">
        <v>245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x14ac:dyDescent="0.25">
      <c r="A61" s="39" t="s">
        <v>246</v>
      </c>
      <c r="B61">
        <f>'AEO Table 1'!C$35/'AEO Table 1'!$C$35</f>
        <v>1</v>
      </c>
      <c r="C61">
        <f>'AEO Table 1'!D$35/'AEO Table 1'!$C$35</f>
        <v>1.1783686785730305</v>
      </c>
      <c r="D61">
        <f>'AEO Table 1'!E$35/'AEO Table 1'!$C$35</f>
        <v>1.1864833494090143</v>
      </c>
      <c r="E61">
        <f>'AEO Table 1'!F$35/'AEO Table 1'!$C$35</f>
        <v>1.2687304140327731</v>
      </c>
      <c r="F61">
        <f>'AEO Table 1'!G$35/'AEO Table 1'!$C$35</f>
        <v>1.357992392061937</v>
      </c>
      <c r="G61">
        <f>'AEO Table 1'!H$35/'AEO Table 1'!$C$35</f>
        <v>1.411689777741209</v>
      </c>
      <c r="H61">
        <f>'AEO Table 1'!I$35/'AEO Table 1'!$C$35</f>
        <v>1.3903290331709957</v>
      </c>
      <c r="I61">
        <f>'AEO Table 1'!J$35/'AEO Table 1'!$C$35</f>
        <v>1.4427263516671549</v>
      </c>
      <c r="J61">
        <f>'AEO Table 1'!K$35/'AEO Table 1'!$C$35</f>
        <v>1.454798891703206</v>
      </c>
      <c r="K61">
        <f>'AEO Table 1'!L$35/'AEO Table 1'!$C$35</f>
        <v>1.4486495918920839</v>
      </c>
      <c r="L61">
        <f>'AEO Table 1'!M$35/'AEO Table 1'!$C$35</f>
        <v>1.4418270237557784</v>
      </c>
      <c r="M61">
        <f>'AEO Table 1'!N$35/'AEO Table 1'!$C$35</f>
        <v>1.3666156520543546</v>
      </c>
      <c r="N61">
        <f>'AEO Table 1'!O$35/'AEO Table 1'!$C$35</f>
        <v>1.3869539485783009</v>
      </c>
      <c r="O61">
        <f>'AEO Table 1'!P$35/'AEO Table 1'!$C$35</f>
        <v>1.3883812678463563</v>
      </c>
      <c r="P61">
        <f>'AEO Table 1'!Q$35/'AEO Table 1'!$C$35</f>
        <v>1.3872607907821823</v>
      </c>
      <c r="Q61">
        <f>'AEO Table 1'!R$35/'AEO Table 1'!$C$35</f>
        <v>1.3887512270843698</v>
      </c>
      <c r="R61">
        <f>'AEO Table 1'!S$35/'AEO Table 1'!$C$35</f>
        <v>1.4017542942488583</v>
      </c>
      <c r="S61">
        <f>'AEO Table 1'!T$35/'AEO Table 1'!$C$35</f>
        <v>1.3889461473368354</v>
      </c>
      <c r="T61">
        <f>'AEO Table 1'!U$35/'AEO Table 1'!$C$35</f>
        <v>1.413911569202648</v>
      </c>
      <c r="U61">
        <f>'AEO Table 1'!V$35/'AEO Table 1'!$C$35</f>
        <v>1.3954607354859117</v>
      </c>
      <c r="V61">
        <f>'AEO Table 1'!W$35/'AEO Table 1'!$C$35</f>
        <v>1.3820495633995937</v>
      </c>
      <c r="W61">
        <f>'AEO Table 1'!X$35/'AEO Table 1'!$C$35</f>
        <v>1.3893330535583963</v>
      </c>
      <c r="X61">
        <f>'AEO Table 1'!Y$35/'AEO Table 1'!$C$35</f>
        <v>1.4142221241732431</v>
      </c>
      <c r="Y61">
        <f>'AEO Table 1'!Z$35/'AEO Table 1'!$C$35</f>
        <v>1.4063687243238976</v>
      </c>
      <c r="Z61">
        <f>'AEO Table 1'!AA$35/'AEO Table 1'!$C$35</f>
        <v>1.3980439827519231</v>
      </c>
      <c r="AA61">
        <f>'AEO Table 1'!AB$35/'AEO Table 1'!$C$35</f>
        <v>1.3889841133706489</v>
      </c>
      <c r="AB61">
        <f>'AEO Table 1'!AC$35/'AEO Table 1'!$C$35</f>
        <v>1.3796765665195754</v>
      </c>
      <c r="AC61">
        <f>'AEO Table 1'!AD$35/'AEO Table 1'!$C$35</f>
        <v>1.3751036954783951</v>
      </c>
      <c r="AD61">
        <f>'AEO Table 1'!AE$35/'AEO Table 1'!$C$35</f>
        <v>1.3819275810480505</v>
      </c>
      <c r="AE61">
        <f>'AEO Table 1'!AF$35/'AEO Table 1'!$C$35</f>
        <v>1.3856437611117269</v>
      </c>
      <c r="AF61">
        <f>'AEO Table 1'!AG$35/'AEO Table 1'!$C$35</f>
        <v>1.4151930126688581</v>
      </c>
      <c r="AG61">
        <f>'AEO Table 1'!AH$35/'AEO Table 1'!$C$35</f>
        <v>1.4092271355100565</v>
      </c>
    </row>
    <row r="62" spans="1:35" x14ac:dyDescent="0.25">
      <c r="A62" s="39" t="s">
        <v>257</v>
      </c>
      <c r="B62">
        <f>'AEO Table 1'!C$35/'AEO Table 1'!$C$35</f>
        <v>1</v>
      </c>
      <c r="C62">
        <f>'AEO Table 1'!D$35/'AEO Table 1'!$C$35</f>
        <v>1.1783686785730305</v>
      </c>
      <c r="D62">
        <f>'AEO Table 1'!E$35/'AEO Table 1'!$C$35</f>
        <v>1.1864833494090143</v>
      </c>
      <c r="E62">
        <f>'AEO Table 1'!F$35/'AEO Table 1'!$C$35</f>
        <v>1.2687304140327731</v>
      </c>
      <c r="F62">
        <f>'AEO Table 1'!G$35/'AEO Table 1'!$C$35</f>
        <v>1.357992392061937</v>
      </c>
      <c r="G62">
        <f>'AEO Table 1'!H$35/'AEO Table 1'!$C$35</f>
        <v>1.411689777741209</v>
      </c>
      <c r="H62">
        <f>'AEO Table 1'!I$35/'AEO Table 1'!$C$35</f>
        <v>1.3903290331709957</v>
      </c>
      <c r="I62">
        <f>'AEO Table 1'!J$35/'AEO Table 1'!$C$35</f>
        <v>1.4427263516671549</v>
      </c>
      <c r="J62">
        <f>'AEO Table 1'!K$35/'AEO Table 1'!$C$35</f>
        <v>1.454798891703206</v>
      </c>
      <c r="K62">
        <f>'AEO Table 1'!L$35/'AEO Table 1'!$C$35</f>
        <v>1.4486495918920839</v>
      </c>
      <c r="L62">
        <f>'AEO Table 1'!M$35/'AEO Table 1'!$C$35</f>
        <v>1.4418270237557784</v>
      </c>
      <c r="M62">
        <f>'AEO Table 1'!N$35/'AEO Table 1'!$C$35</f>
        <v>1.3666156520543546</v>
      </c>
      <c r="N62">
        <f>'AEO Table 1'!O$35/'AEO Table 1'!$C$35</f>
        <v>1.3869539485783009</v>
      </c>
      <c r="O62">
        <f>'AEO Table 1'!P$35/'AEO Table 1'!$C$35</f>
        <v>1.3883812678463563</v>
      </c>
      <c r="P62">
        <f>'AEO Table 1'!Q$35/'AEO Table 1'!$C$35</f>
        <v>1.3872607907821823</v>
      </c>
      <c r="Q62">
        <f>'AEO Table 1'!R$35/'AEO Table 1'!$C$35</f>
        <v>1.3887512270843698</v>
      </c>
      <c r="R62">
        <f>'AEO Table 1'!S$35/'AEO Table 1'!$C$35</f>
        <v>1.4017542942488583</v>
      </c>
      <c r="S62">
        <f>'AEO Table 1'!T$35/'AEO Table 1'!$C$35</f>
        <v>1.3889461473368354</v>
      </c>
      <c r="T62">
        <f>'AEO Table 1'!U$35/'AEO Table 1'!$C$35</f>
        <v>1.413911569202648</v>
      </c>
      <c r="U62">
        <f>'AEO Table 1'!V$35/'AEO Table 1'!$C$35</f>
        <v>1.3954607354859117</v>
      </c>
      <c r="V62">
        <f>'AEO Table 1'!W$35/'AEO Table 1'!$C$35</f>
        <v>1.3820495633995937</v>
      </c>
      <c r="W62">
        <f>'AEO Table 1'!X$35/'AEO Table 1'!$C$35</f>
        <v>1.3893330535583963</v>
      </c>
      <c r="X62">
        <f>'AEO Table 1'!Y$35/'AEO Table 1'!$C$35</f>
        <v>1.4142221241732431</v>
      </c>
      <c r="Y62">
        <f>'AEO Table 1'!Z$35/'AEO Table 1'!$C$35</f>
        <v>1.4063687243238976</v>
      </c>
      <c r="Z62">
        <f>'AEO Table 1'!AA$35/'AEO Table 1'!$C$35</f>
        <v>1.3980439827519231</v>
      </c>
      <c r="AA62">
        <f>'AEO Table 1'!AB$35/'AEO Table 1'!$C$35</f>
        <v>1.3889841133706489</v>
      </c>
      <c r="AB62">
        <f>'AEO Table 1'!AC$35/'AEO Table 1'!$C$35</f>
        <v>1.3796765665195754</v>
      </c>
      <c r="AC62">
        <f>'AEO Table 1'!AD$35/'AEO Table 1'!$C$35</f>
        <v>1.3751036954783951</v>
      </c>
      <c r="AD62">
        <f>'AEO Table 1'!AE$35/'AEO Table 1'!$C$35</f>
        <v>1.3819275810480505</v>
      </c>
      <c r="AE62">
        <f>'AEO Table 1'!AF$35/'AEO Table 1'!$C$35</f>
        <v>1.3856437611117269</v>
      </c>
      <c r="AF62">
        <f>'AEO Table 1'!AG$35/'AEO Table 1'!$C$35</f>
        <v>1.4151930126688581</v>
      </c>
      <c r="AG62">
        <f>'AEO Table 1'!AH$35/'AEO Table 1'!$C$35</f>
        <v>1.4092271355100565</v>
      </c>
    </row>
    <row r="63" spans="1:35" x14ac:dyDescent="0.25">
      <c r="A63" s="39" t="s">
        <v>258</v>
      </c>
      <c r="B63">
        <f>'AEO Table 1'!C$35/'AEO Table 1'!$C$35</f>
        <v>1</v>
      </c>
      <c r="C63">
        <f>'AEO Table 1'!D$35/'AEO Table 1'!$C$35</f>
        <v>1.1783686785730305</v>
      </c>
      <c r="D63">
        <f>'AEO Table 1'!E$35/'AEO Table 1'!$C$35</f>
        <v>1.1864833494090143</v>
      </c>
      <c r="E63">
        <f>'AEO Table 1'!F$35/'AEO Table 1'!$C$35</f>
        <v>1.2687304140327731</v>
      </c>
      <c r="F63">
        <f>'AEO Table 1'!G$35/'AEO Table 1'!$C$35</f>
        <v>1.357992392061937</v>
      </c>
      <c r="G63">
        <f>'AEO Table 1'!H$35/'AEO Table 1'!$C$35</f>
        <v>1.411689777741209</v>
      </c>
      <c r="H63">
        <f>'AEO Table 1'!I$35/'AEO Table 1'!$C$35</f>
        <v>1.3903290331709957</v>
      </c>
      <c r="I63">
        <f>'AEO Table 1'!J$35/'AEO Table 1'!$C$35</f>
        <v>1.4427263516671549</v>
      </c>
      <c r="J63">
        <f>'AEO Table 1'!K$35/'AEO Table 1'!$C$35</f>
        <v>1.454798891703206</v>
      </c>
      <c r="K63">
        <f>'AEO Table 1'!L$35/'AEO Table 1'!$C$35</f>
        <v>1.4486495918920839</v>
      </c>
      <c r="L63">
        <f>'AEO Table 1'!M$35/'AEO Table 1'!$C$35</f>
        <v>1.4418270237557784</v>
      </c>
      <c r="M63">
        <f>'AEO Table 1'!N$35/'AEO Table 1'!$C$35</f>
        <v>1.3666156520543546</v>
      </c>
      <c r="N63">
        <f>'AEO Table 1'!O$35/'AEO Table 1'!$C$35</f>
        <v>1.3869539485783009</v>
      </c>
      <c r="O63">
        <f>'AEO Table 1'!P$35/'AEO Table 1'!$C$35</f>
        <v>1.3883812678463563</v>
      </c>
      <c r="P63">
        <f>'AEO Table 1'!Q$35/'AEO Table 1'!$C$35</f>
        <v>1.3872607907821823</v>
      </c>
      <c r="Q63">
        <f>'AEO Table 1'!R$35/'AEO Table 1'!$C$35</f>
        <v>1.3887512270843698</v>
      </c>
      <c r="R63">
        <f>'AEO Table 1'!S$35/'AEO Table 1'!$C$35</f>
        <v>1.4017542942488583</v>
      </c>
      <c r="S63">
        <f>'AEO Table 1'!T$35/'AEO Table 1'!$C$35</f>
        <v>1.3889461473368354</v>
      </c>
      <c r="T63">
        <f>'AEO Table 1'!U$35/'AEO Table 1'!$C$35</f>
        <v>1.413911569202648</v>
      </c>
      <c r="U63">
        <f>'AEO Table 1'!V$35/'AEO Table 1'!$C$35</f>
        <v>1.3954607354859117</v>
      </c>
      <c r="V63">
        <f>'AEO Table 1'!W$35/'AEO Table 1'!$C$35</f>
        <v>1.3820495633995937</v>
      </c>
      <c r="W63">
        <f>'AEO Table 1'!X$35/'AEO Table 1'!$C$35</f>
        <v>1.3893330535583963</v>
      </c>
      <c r="X63">
        <f>'AEO Table 1'!Y$35/'AEO Table 1'!$C$35</f>
        <v>1.4142221241732431</v>
      </c>
      <c r="Y63">
        <f>'AEO Table 1'!Z$35/'AEO Table 1'!$C$35</f>
        <v>1.4063687243238976</v>
      </c>
      <c r="Z63">
        <f>'AEO Table 1'!AA$35/'AEO Table 1'!$C$35</f>
        <v>1.3980439827519231</v>
      </c>
      <c r="AA63">
        <f>'AEO Table 1'!AB$35/'AEO Table 1'!$C$35</f>
        <v>1.3889841133706489</v>
      </c>
      <c r="AB63">
        <f>'AEO Table 1'!AC$35/'AEO Table 1'!$C$35</f>
        <v>1.3796765665195754</v>
      </c>
      <c r="AC63">
        <f>'AEO Table 1'!AD$35/'AEO Table 1'!$C$35</f>
        <v>1.3751036954783951</v>
      </c>
      <c r="AD63">
        <f>'AEO Table 1'!AE$35/'AEO Table 1'!$C$35</f>
        <v>1.3819275810480505</v>
      </c>
      <c r="AE63">
        <f>'AEO Table 1'!AF$35/'AEO Table 1'!$C$35</f>
        <v>1.3856437611117269</v>
      </c>
      <c r="AF63">
        <f>'AEO Table 1'!AG$35/'AEO Table 1'!$C$35</f>
        <v>1.4151930126688581</v>
      </c>
      <c r="AG63">
        <f>'AEO Table 1'!AH$35/'AEO Table 1'!$C$35</f>
        <v>1.4092271355100565</v>
      </c>
    </row>
    <row r="64" spans="1:35" x14ac:dyDescent="0.25">
      <c r="A64" s="39" t="s">
        <v>259</v>
      </c>
      <c r="B64">
        <f>'AEO Table 1'!C$35/'AEO Table 1'!$C$35</f>
        <v>1</v>
      </c>
      <c r="C64">
        <f>'AEO Table 1'!D$35/'AEO Table 1'!$C$35</f>
        <v>1.1783686785730305</v>
      </c>
      <c r="D64">
        <f>'AEO Table 1'!E$35/'AEO Table 1'!$C$35</f>
        <v>1.1864833494090143</v>
      </c>
      <c r="E64">
        <f>'AEO Table 1'!F$35/'AEO Table 1'!$C$35</f>
        <v>1.2687304140327731</v>
      </c>
      <c r="F64">
        <f>'AEO Table 1'!G$35/'AEO Table 1'!$C$35</f>
        <v>1.357992392061937</v>
      </c>
      <c r="G64">
        <f>'AEO Table 1'!H$35/'AEO Table 1'!$C$35</f>
        <v>1.411689777741209</v>
      </c>
      <c r="H64">
        <f>'AEO Table 1'!I$35/'AEO Table 1'!$C$35</f>
        <v>1.3903290331709957</v>
      </c>
      <c r="I64">
        <f>'AEO Table 1'!J$35/'AEO Table 1'!$C$35</f>
        <v>1.4427263516671549</v>
      </c>
      <c r="J64">
        <f>'AEO Table 1'!K$35/'AEO Table 1'!$C$35</f>
        <v>1.454798891703206</v>
      </c>
      <c r="K64">
        <f>'AEO Table 1'!L$35/'AEO Table 1'!$C$35</f>
        <v>1.4486495918920839</v>
      </c>
      <c r="L64">
        <f>'AEO Table 1'!M$35/'AEO Table 1'!$C$35</f>
        <v>1.4418270237557784</v>
      </c>
      <c r="M64">
        <f>'AEO Table 1'!N$35/'AEO Table 1'!$C$35</f>
        <v>1.3666156520543546</v>
      </c>
      <c r="N64">
        <f>'AEO Table 1'!O$35/'AEO Table 1'!$C$35</f>
        <v>1.3869539485783009</v>
      </c>
      <c r="O64">
        <f>'AEO Table 1'!P$35/'AEO Table 1'!$C$35</f>
        <v>1.3883812678463563</v>
      </c>
      <c r="P64">
        <f>'AEO Table 1'!Q$35/'AEO Table 1'!$C$35</f>
        <v>1.3872607907821823</v>
      </c>
      <c r="Q64">
        <f>'AEO Table 1'!R$35/'AEO Table 1'!$C$35</f>
        <v>1.3887512270843698</v>
      </c>
      <c r="R64">
        <f>'AEO Table 1'!S$35/'AEO Table 1'!$C$35</f>
        <v>1.4017542942488583</v>
      </c>
      <c r="S64">
        <f>'AEO Table 1'!T$35/'AEO Table 1'!$C$35</f>
        <v>1.3889461473368354</v>
      </c>
      <c r="T64">
        <f>'AEO Table 1'!U$35/'AEO Table 1'!$C$35</f>
        <v>1.413911569202648</v>
      </c>
      <c r="U64">
        <f>'AEO Table 1'!V$35/'AEO Table 1'!$C$35</f>
        <v>1.3954607354859117</v>
      </c>
      <c r="V64">
        <f>'AEO Table 1'!W$35/'AEO Table 1'!$C$35</f>
        <v>1.3820495633995937</v>
      </c>
      <c r="W64">
        <f>'AEO Table 1'!X$35/'AEO Table 1'!$C$35</f>
        <v>1.3893330535583963</v>
      </c>
      <c r="X64">
        <f>'AEO Table 1'!Y$35/'AEO Table 1'!$C$35</f>
        <v>1.4142221241732431</v>
      </c>
      <c r="Y64">
        <f>'AEO Table 1'!Z$35/'AEO Table 1'!$C$35</f>
        <v>1.4063687243238976</v>
      </c>
      <c r="Z64">
        <f>'AEO Table 1'!AA$35/'AEO Table 1'!$C$35</f>
        <v>1.3980439827519231</v>
      </c>
      <c r="AA64">
        <f>'AEO Table 1'!AB$35/'AEO Table 1'!$C$35</f>
        <v>1.3889841133706489</v>
      </c>
      <c r="AB64">
        <f>'AEO Table 1'!AC$35/'AEO Table 1'!$C$35</f>
        <v>1.3796765665195754</v>
      </c>
      <c r="AC64">
        <f>'AEO Table 1'!AD$35/'AEO Table 1'!$C$35</f>
        <v>1.3751036954783951</v>
      </c>
      <c r="AD64">
        <f>'AEO Table 1'!AE$35/'AEO Table 1'!$C$35</f>
        <v>1.3819275810480505</v>
      </c>
      <c r="AE64">
        <f>'AEO Table 1'!AF$35/'AEO Table 1'!$C$35</f>
        <v>1.3856437611117269</v>
      </c>
      <c r="AF64">
        <f>'AEO Table 1'!AG$35/'AEO Table 1'!$C$35</f>
        <v>1.4151930126688581</v>
      </c>
      <c r="AG64">
        <f>'AEO Table 1'!AH$35/'AEO Table 1'!$C$35</f>
        <v>1.4092271355100565</v>
      </c>
    </row>
    <row r="65" spans="1:35" x14ac:dyDescent="0.25">
      <c r="A65" s="39" t="s">
        <v>248</v>
      </c>
      <c r="B65">
        <f>'AEO Table 1'!C$35/'AEO Table 1'!$C$35</f>
        <v>1</v>
      </c>
      <c r="C65">
        <f>'AEO Table 1'!D$35/'AEO Table 1'!$C$35</f>
        <v>1.1783686785730305</v>
      </c>
      <c r="D65">
        <f>'AEO Table 1'!E$35/'AEO Table 1'!$C$35</f>
        <v>1.1864833494090143</v>
      </c>
      <c r="E65">
        <f>'AEO Table 1'!F$35/'AEO Table 1'!$C$35</f>
        <v>1.2687304140327731</v>
      </c>
      <c r="F65">
        <f>'AEO Table 1'!G$35/'AEO Table 1'!$C$35</f>
        <v>1.357992392061937</v>
      </c>
      <c r="G65">
        <f>'AEO Table 1'!H$35/'AEO Table 1'!$C$35</f>
        <v>1.411689777741209</v>
      </c>
      <c r="H65">
        <f>'AEO Table 1'!I$35/'AEO Table 1'!$C$35</f>
        <v>1.3903290331709957</v>
      </c>
      <c r="I65">
        <f>'AEO Table 1'!J$35/'AEO Table 1'!$C$35</f>
        <v>1.4427263516671549</v>
      </c>
      <c r="J65">
        <f>'AEO Table 1'!K$35/'AEO Table 1'!$C$35</f>
        <v>1.454798891703206</v>
      </c>
      <c r="K65">
        <f>'AEO Table 1'!L$35/'AEO Table 1'!$C$35</f>
        <v>1.4486495918920839</v>
      </c>
      <c r="L65">
        <f>'AEO Table 1'!M$35/'AEO Table 1'!$C$35</f>
        <v>1.4418270237557784</v>
      </c>
      <c r="M65">
        <f>'AEO Table 1'!N$35/'AEO Table 1'!$C$35</f>
        <v>1.3666156520543546</v>
      </c>
      <c r="N65">
        <f>'AEO Table 1'!O$35/'AEO Table 1'!$C$35</f>
        <v>1.3869539485783009</v>
      </c>
      <c r="O65">
        <f>'AEO Table 1'!P$35/'AEO Table 1'!$C$35</f>
        <v>1.3883812678463563</v>
      </c>
      <c r="P65">
        <f>'AEO Table 1'!Q$35/'AEO Table 1'!$C$35</f>
        <v>1.3872607907821823</v>
      </c>
      <c r="Q65">
        <f>'AEO Table 1'!R$35/'AEO Table 1'!$C$35</f>
        <v>1.3887512270843698</v>
      </c>
      <c r="R65">
        <f>'AEO Table 1'!S$35/'AEO Table 1'!$C$35</f>
        <v>1.4017542942488583</v>
      </c>
      <c r="S65">
        <f>'AEO Table 1'!T$35/'AEO Table 1'!$C$35</f>
        <v>1.3889461473368354</v>
      </c>
      <c r="T65">
        <f>'AEO Table 1'!U$35/'AEO Table 1'!$C$35</f>
        <v>1.413911569202648</v>
      </c>
      <c r="U65">
        <f>'AEO Table 1'!V$35/'AEO Table 1'!$C$35</f>
        <v>1.3954607354859117</v>
      </c>
      <c r="V65">
        <f>'AEO Table 1'!W$35/'AEO Table 1'!$C$35</f>
        <v>1.3820495633995937</v>
      </c>
      <c r="W65">
        <f>'AEO Table 1'!X$35/'AEO Table 1'!$C$35</f>
        <v>1.3893330535583963</v>
      </c>
      <c r="X65">
        <f>'AEO Table 1'!Y$35/'AEO Table 1'!$C$35</f>
        <v>1.4142221241732431</v>
      </c>
      <c r="Y65">
        <f>'AEO Table 1'!Z$35/'AEO Table 1'!$C$35</f>
        <v>1.4063687243238976</v>
      </c>
      <c r="Z65">
        <f>'AEO Table 1'!AA$35/'AEO Table 1'!$C$35</f>
        <v>1.3980439827519231</v>
      </c>
      <c r="AA65">
        <f>'AEO Table 1'!AB$35/'AEO Table 1'!$C$35</f>
        <v>1.3889841133706489</v>
      </c>
      <c r="AB65">
        <f>'AEO Table 1'!AC$35/'AEO Table 1'!$C$35</f>
        <v>1.3796765665195754</v>
      </c>
      <c r="AC65">
        <f>'AEO Table 1'!AD$35/'AEO Table 1'!$C$35</f>
        <v>1.3751036954783951</v>
      </c>
      <c r="AD65">
        <f>'AEO Table 1'!AE$35/'AEO Table 1'!$C$35</f>
        <v>1.3819275810480505</v>
      </c>
      <c r="AE65">
        <f>'AEO Table 1'!AF$35/'AEO Table 1'!$C$35</f>
        <v>1.3856437611117269</v>
      </c>
      <c r="AF65">
        <f>'AEO Table 1'!AG$35/'AEO Table 1'!$C$35</f>
        <v>1.4151930126688581</v>
      </c>
      <c r="AG65">
        <f>'AEO Table 1'!AH$35/'AEO Table 1'!$C$35</f>
        <v>1.4092271355100565</v>
      </c>
    </row>
    <row r="66" spans="1:35" x14ac:dyDescent="0.25">
      <c r="A66" s="40" t="s">
        <v>300</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c r="AI66" s="8"/>
    </row>
    <row r="67" spans="1:35" x14ac:dyDescent="0.25">
      <c r="A67" s="40" t="s">
        <v>261</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c r="AI67" s="8"/>
    </row>
    <row r="68" spans="1:35" x14ac:dyDescent="0.25">
      <c r="A68" s="39" t="s">
        <v>262</v>
      </c>
      <c r="B68">
        <f>'AEO Table 1'!C$37/'AEO Table 1'!$C$37</f>
        <v>1</v>
      </c>
      <c r="C68">
        <f>'AEO Table 1'!D$37/'AEO Table 1'!$C$37</f>
        <v>0.87524975417689621</v>
      </c>
      <c r="D68">
        <f>'AEO Table 1'!E$37/'AEO Table 1'!$C$37</f>
        <v>0.93042105461780544</v>
      </c>
      <c r="E68">
        <f>'AEO Table 1'!F$37/'AEO Table 1'!$C$37</f>
        <v>1.1460409376710017</v>
      </c>
      <c r="F68">
        <f>'AEO Table 1'!G$37/'AEO Table 1'!$C$37</f>
        <v>1.1527063603714289</v>
      </c>
      <c r="G68">
        <f>'AEO Table 1'!H$37/'AEO Table 1'!$C$37</f>
        <v>1.1596246296929151</v>
      </c>
      <c r="H68">
        <f>'AEO Table 1'!I$37/'AEO Table 1'!$C$37</f>
        <v>1.1673802699965827</v>
      </c>
      <c r="I68">
        <f>'AEO Table 1'!J$37/'AEO Table 1'!$C$37</f>
        <v>1.1737039514098402</v>
      </c>
      <c r="J68">
        <f>'AEO Table 1'!K$37/'AEO Table 1'!$C$37</f>
        <v>1.1726460210202341</v>
      </c>
      <c r="K68">
        <f>'AEO Table 1'!L$37/'AEO Table 1'!$C$37</f>
        <v>1.1547937077671715</v>
      </c>
      <c r="L68">
        <f>'AEO Table 1'!M$37/'AEO Table 1'!$C$37</f>
        <v>1.1328161788292321</v>
      </c>
      <c r="M68">
        <f>'AEO Table 1'!N$37/'AEO Table 1'!$C$37</f>
        <v>1.1162243248513006</v>
      </c>
      <c r="N68">
        <f>'AEO Table 1'!O$37/'AEO Table 1'!$C$37</f>
        <v>1.1152561277567306</v>
      </c>
      <c r="O68">
        <f>'AEO Table 1'!P$37/'AEO Table 1'!$C$37</f>
        <v>1.1156301562575346</v>
      </c>
      <c r="P68">
        <f>'AEO Table 1'!Q$37/'AEO Table 1'!$C$37</f>
        <v>1.1147001167790778</v>
      </c>
      <c r="Q68">
        <f>'AEO Table 1'!R$37/'AEO Table 1'!$C$37</f>
        <v>1.1144564950761999</v>
      </c>
      <c r="R68">
        <f>'AEO Table 1'!S$37/'AEO Table 1'!$C$37</f>
        <v>1.1351970463489243</v>
      </c>
      <c r="S68">
        <f>'AEO Table 1'!T$37/'AEO Table 1'!$C$37</f>
        <v>1.1323897360205801</v>
      </c>
      <c r="T68">
        <f>'AEO Table 1'!U$37/'AEO Table 1'!$C$37</f>
        <v>1.1321712731854692</v>
      </c>
      <c r="U68">
        <f>'AEO Table 1'!V$37/'AEO Table 1'!$C$37</f>
        <v>1.131970840872258</v>
      </c>
      <c r="V68">
        <f>'AEO Table 1'!W$37/'AEO Table 1'!$C$37</f>
        <v>1.1317859231941698</v>
      </c>
      <c r="W68">
        <f>'AEO Table 1'!X$37/'AEO Table 1'!$C$37</f>
        <v>1.1316165201512047</v>
      </c>
      <c r="X68">
        <f>'AEO Table 1'!Y$37/'AEO Table 1'!$C$37</f>
        <v>1.1314622124289</v>
      </c>
      <c r="Y68">
        <f>'AEO Table 1'!Z$37/'AEO Table 1'!$C$37</f>
        <v>1.13132216139833</v>
      </c>
      <c r="Z68">
        <f>'AEO Table 1'!AA$37/'AEO Table 1'!$C$37</f>
        <v>1.1311955284305688</v>
      </c>
      <c r="AA68">
        <f>'AEO Table 1'!AB$37/'AEO Table 1'!$C$37</f>
        <v>1.1346276173084624</v>
      </c>
      <c r="AB68">
        <f>'AEO Table 1'!AC$37/'AEO Table 1'!$C$37</f>
        <v>1.1345617849378054</v>
      </c>
      <c r="AC68">
        <f>'AEO Table 1'!AD$37/'AEO Table 1'!$C$37</f>
        <v>1.1345072740576432</v>
      </c>
      <c r="AD68">
        <f>'AEO Table 1'!AE$37/'AEO Table 1'!$C$37</f>
        <v>1.134464923296902</v>
      </c>
      <c r="AE68">
        <f>'AEO Table 1'!AF$37/'AEO Table 1'!$C$37</f>
        <v>1.130743507439687</v>
      </c>
      <c r="AF68">
        <f>'AEO Table 1'!AG$37/'AEO Table 1'!$C$37</f>
        <v>1.134412508989054</v>
      </c>
      <c r="AG68">
        <f>'AEO Table 1'!AH$37/'AEO Table 1'!$C$37</f>
        <v>1.134402445441947</v>
      </c>
    </row>
    <row r="69" spans="1:35" x14ac:dyDescent="0.25">
      <c r="A69" s="39" t="s">
        <v>249</v>
      </c>
      <c r="B69">
        <f>'AEO Table 1'!C$35/'AEO Table 1'!$C$35</f>
        <v>1</v>
      </c>
      <c r="C69">
        <f>'AEO Table 1'!D$35/'AEO Table 1'!$C$35</f>
        <v>1.1783686785730305</v>
      </c>
      <c r="D69">
        <f>'AEO Table 1'!E$35/'AEO Table 1'!$C$35</f>
        <v>1.1864833494090143</v>
      </c>
      <c r="E69">
        <f>'AEO Table 1'!F$35/'AEO Table 1'!$C$35</f>
        <v>1.2687304140327731</v>
      </c>
      <c r="F69">
        <f>'AEO Table 1'!G$35/'AEO Table 1'!$C$35</f>
        <v>1.357992392061937</v>
      </c>
      <c r="G69">
        <f>'AEO Table 1'!H$35/'AEO Table 1'!$C$35</f>
        <v>1.411689777741209</v>
      </c>
      <c r="H69">
        <f>'AEO Table 1'!I$35/'AEO Table 1'!$C$35</f>
        <v>1.3903290331709957</v>
      </c>
      <c r="I69">
        <f>'AEO Table 1'!J$35/'AEO Table 1'!$C$35</f>
        <v>1.4427263516671549</v>
      </c>
      <c r="J69">
        <f>'AEO Table 1'!K$35/'AEO Table 1'!$C$35</f>
        <v>1.454798891703206</v>
      </c>
      <c r="K69">
        <f>'AEO Table 1'!L$35/'AEO Table 1'!$C$35</f>
        <v>1.4486495918920839</v>
      </c>
      <c r="L69">
        <f>'AEO Table 1'!M$35/'AEO Table 1'!$C$35</f>
        <v>1.4418270237557784</v>
      </c>
      <c r="M69">
        <f>'AEO Table 1'!N$35/'AEO Table 1'!$C$35</f>
        <v>1.3666156520543546</v>
      </c>
      <c r="N69">
        <f>'AEO Table 1'!O$35/'AEO Table 1'!$C$35</f>
        <v>1.3869539485783009</v>
      </c>
      <c r="O69">
        <f>'AEO Table 1'!P$35/'AEO Table 1'!$C$35</f>
        <v>1.3883812678463563</v>
      </c>
      <c r="P69">
        <f>'AEO Table 1'!Q$35/'AEO Table 1'!$C$35</f>
        <v>1.3872607907821823</v>
      </c>
      <c r="Q69">
        <f>'AEO Table 1'!R$35/'AEO Table 1'!$C$35</f>
        <v>1.3887512270843698</v>
      </c>
      <c r="R69">
        <f>'AEO Table 1'!S$35/'AEO Table 1'!$C$35</f>
        <v>1.4017542942488583</v>
      </c>
      <c r="S69">
        <f>'AEO Table 1'!T$35/'AEO Table 1'!$C$35</f>
        <v>1.3889461473368354</v>
      </c>
      <c r="T69">
        <f>'AEO Table 1'!U$35/'AEO Table 1'!$C$35</f>
        <v>1.413911569202648</v>
      </c>
      <c r="U69">
        <f>'AEO Table 1'!V$35/'AEO Table 1'!$C$35</f>
        <v>1.3954607354859117</v>
      </c>
      <c r="V69">
        <f>'AEO Table 1'!W$35/'AEO Table 1'!$C$35</f>
        <v>1.3820495633995937</v>
      </c>
      <c r="W69">
        <f>'AEO Table 1'!X$35/'AEO Table 1'!$C$35</f>
        <v>1.3893330535583963</v>
      </c>
      <c r="X69">
        <f>'AEO Table 1'!Y$35/'AEO Table 1'!$C$35</f>
        <v>1.4142221241732431</v>
      </c>
      <c r="Y69">
        <f>'AEO Table 1'!Z$35/'AEO Table 1'!$C$35</f>
        <v>1.4063687243238976</v>
      </c>
      <c r="Z69">
        <f>'AEO Table 1'!AA$35/'AEO Table 1'!$C$35</f>
        <v>1.3980439827519231</v>
      </c>
      <c r="AA69">
        <f>'AEO Table 1'!AB$35/'AEO Table 1'!$C$35</f>
        <v>1.3889841133706489</v>
      </c>
      <c r="AB69">
        <f>'AEO Table 1'!AC$35/'AEO Table 1'!$C$35</f>
        <v>1.3796765665195754</v>
      </c>
      <c r="AC69">
        <f>'AEO Table 1'!AD$35/'AEO Table 1'!$C$35</f>
        <v>1.3751036954783951</v>
      </c>
      <c r="AD69">
        <f>'AEO Table 1'!AE$35/'AEO Table 1'!$C$35</f>
        <v>1.3819275810480505</v>
      </c>
      <c r="AE69">
        <f>'AEO Table 1'!AF$35/'AEO Table 1'!$C$35</f>
        <v>1.3856437611117269</v>
      </c>
      <c r="AF69">
        <f>'AEO Table 1'!AG$35/'AEO Table 1'!$C$35</f>
        <v>1.4151930126688581</v>
      </c>
      <c r="AG69">
        <f>'AEO Table 1'!AH$35/'AEO Table 1'!$C$35</f>
        <v>1.4092271355100565</v>
      </c>
    </row>
    <row r="70" spans="1:35" x14ac:dyDescent="0.25">
      <c r="A70" s="39" t="s">
        <v>263</v>
      </c>
      <c r="B70">
        <f>'AEO Table 1'!C$35/'AEO Table 1'!$C$35</f>
        <v>1</v>
      </c>
      <c r="C70">
        <f>'AEO Table 1'!D$35/'AEO Table 1'!$C$35</f>
        <v>1.1783686785730305</v>
      </c>
      <c r="D70">
        <f>'AEO Table 1'!E$35/'AEO Table 1'!$C$35</f>
        <v>1.1864833494090143</v>
      </c>
      <c r="E70">
        <f>'AEO Table 1'!F$35/'AEO Table 1'!$C$35</f>
        <v>1.2687304140327731</v>
      </c>
      <c r="F70">
        <f>'AEO Table 1'!G$35/'AEO Table 1'!$C$35</f>
        <v>1.357992392061937</v>
      </c>
      <c r="G70">
        <f>'AEO Table 1'!H$35/'AEO Table 1'!$C$35</f>
        <v>1.411689777741209</v>
      </c>
      <c r="H70">
        <f>'AEO Table 1'!I$35/'AEO Table 1'!$C$35</f>
        <v>1.3903290331709957</v>
      </c>
      <c r="I70">
        <f>'AEO Table 1'!J$35/'AEO Table 1'!$C$35</f>
        <v>1.4427263516671549</v>
      </c>
      <c r="J70">
        <f>'AEO Table 1'!K$35/'AEO Table 1'!$C$35</f>
        <v>1.454798891703206</v>
      </c>
      <c r="K70">
        <f>'AEO Table 1'!L$35/'AEO Table 1'!$C$35</f>
        <v>1.4486495918920839</v>
      </c>
      <c r="L70">
        <f>'AEO Table 1'!M$35/'AEO Table 1'!$C$35</f>
        <v>1.4418270237557784</v>
      </c>
      <c r="M70">
        <f>'AEO Table 1'!N$35/'AEO Table 1'!$C$35</f>
        <v>1.3666156520543546</v>
      </c>
      <c r="N70">
        <f>'AEO Table 1'!O$35/'AEO Table 1'!$C$35</f>
        <v>1.3869539485783009</v>
      </c>
      <c r="O70">
        <f>'AEO Table 1'!P$35/'AEO Table 1'!$C$35</f>
        <v>1.3883812678463563</v>
      </c>
      <c r="P70">
        <f>'AEO Table 1'!Q$35/'AEO Table 1'!$C$35</f>
        <v>1.3872607907821823</v>
      </c>
      <c r="Q70">
        <f>'AEO Table 1'!R$35/'AEO Table 1'!$C$35</f>
        <v>1.3887512270843698</v>
      </c>
      <c r="R70">
        <f>'AEO Table 1'!S$35/'AEO Table 1'!$C$35</f>
        <v>1.4017542942488583</v>
      </c>
      <c r="S70">
        <f>'AEO Table 1'!T$35/'AEO Table 1'!$C$35</f>
        <v>1.3889461473368354</v>
      </c>
      <c r="T70">
        <f>'AEO Table 1'!U$35/'AEO Table 1'!$C$35</f>
        <v>1.413911569202648</v>
      </c>
      <c r="U70">
        <f>'AEO Table 1'!V$35/'AEO Table 1'!$C$35</f>
        <v>1.3954607354859117</v>
      </c>
      <c r="V70">
        <f>'AEO Table 1'!W$35/'AEO Table 1'!$C$35</f>
        <v>1.3820495633995937</v>
      </c>
      <c r="W70">
        <f>'AEO Table 1'!X$35/'AEO Table 1'!$C$35</f>
        <v>1.3893330535583963</v>
      </c>
      <c r="X70">
        <f>'AEO Table 1'!Y$35/'AEO Table 1'!$C$35</f>
        <v>1.4142221241732431</v>
      </c>
      <c r="Y70">
        <f>'AEO Table 1'!Z$35/'AEO Table 1'!$C$35</f>
        <v>1.4063687243238976</v>
      </c>
      <c r="Z70">
        <f>'AEO Table 1'!AA$35/'AEO Table 1'!$C$35</f>
        <v>1.3980439827519231</v>
      </c>
      <c r="AA70">
        <f>'AEO Table 1'!AB$35/'AEO Table 1'!$C$35</f>
        <v>1.3889841133706489</v>
      </c>
      <c r="AB70">
        <f>'AEO Table 1'!AC$35/'AEO Table 1'!$C$35</f>
        <v>1.3796765665195754</v>
      </c>
      <c r="AC70">
        <f>'AEO Table 1'!AD$35/'AEO Table 1'!$C$35</f>
        <v>1.3751036954783951</v>
      </c>
      <c r="AD70">
        <f>'AEO Table 1'!AE$35/'AEO Table 1'!$C$35</f>
        <v>1.3819275810480505</v>
      </c>
      <c r="AE70">
        <f>'AEO Table 1'!AF$35/'AEO Table 1'!$C$35</f>
        <v>1.3856437611117269</v>
      </c>
      <c r="AF70">
        <f>'AEO Table 1'!AG$35/'AEO Table 1'!$C$35</f>
        <v>1.4151930126688581</v>
      </c>
      <c r="AG70">
        <f>'AEO Table 1'!AH$35/'AEO Table 1'!$C$35</f>
        <v>1.4092271355100565</v>
      </c>
    </row>
    <row r="71" spans="1:35" x14ac:dyDescent="0.25">
      <c r="A71" s="39" t="s">
        <v>250</v>
      </c>
      <c r="B71">
        <f>'AEO Table 1'!C$35/'AEO Table 1'!$C$35</f>
        <v>1</v>
      </c>
      <c r="C71">
        <f>'AEO Table 1'!D$35/'AEO Table 1'!$C$35</f>
        <v>1.1783686785730305</v>
      </c>
      <c r="D71">
        <f>'AEO Table 1'!E$35/'AEO Table 1'!$C$35</f>
        <v>1.1864833494090143</v>
      </c>
      <c r="E71">
        <f>'AEO Table 1'!F$35/'AEO Table 1'!$C$35</f>
        <v>1.2687304140327731</v>
      </c>
      <c r="F71">
        <f>'AEO Table 1'!G$35/'AEO Table 1'!$C$35</f>
        <v>1.357992392061937</v>
      </c>
      <c r="G71">
        <f>'AEO Table 1'!H$35/'AEO Table 1'!$C$35</f>
        <v>1.411689777741209</v>
      </c>
      <c r="H71">
        <f>'AEO Table 1'!I$35/'AEO Table 1'!$C$35</f>
        <v>1.3903290331709957</v>
      </c>
      <c r="I71">
        <f>'AEO Table 1'!J$35/'AEO Table 1'!$C$35</f>
        <v>1.4427263516671549</v>
      </c>
      <c r="J71">
        <f>'AEO Table 1'!K$35/'AEO Table 1'!$C$35</f>
        <v>1.454798891703206</v>
      </c>
      <c r="K71">
        <f>'AEO Table 1'!L$35/'AEO Table 1'!$C$35</f>
        <v>1.4486495918920839</v>
      </c>
      <c r="L71">
        <f>'AEO Table 1'!M$35/'AEO Table 1'!$C$35</f>
        <v>1.4418270237557784</v>
      </c>
      <c r="M71">
        <f>'AEO Table 1'!N$35/'AEO Table 1'!$C$35</f>
        <v>1.3666156520543546</v>
      </c>
      <c r="N71">
        <f>'AEO Table 1'!O$35/'AEO Table 1'!$C$35</f>
        <v>1.3869539485783009</v>
      </c>
      <c r="O71">
        <f>'AEO Table 1'!P$35/'AEO Table 1'!$C$35</f>
        <v>1.3883812678463563</v>
      </c>
      <c r="P71">
        <f>'AEO Table 1'!Q$35/'AEO Table 1'!$C$35</f>
        <v>1.3872607907821823</v>
      </c>
      <c r="Q71">
        <f>'AEO Table 1'!R$35/'AEO Table 1'!$C$35</f>
        <v>1.3887512270843698</v>
      </c>
      <c r="R71">
        <f>'AEO Table 1'!S$35/'AEO Table 1'!$C$35</f>
        <v>1.4017542942488583</v>
      </c>
      <c r="S71">
        <f>'AEO Table 1'!T$35/'AEO Table 1'!$C$35</f>
        <v>1.3889461473368354</v>
      </c>
      <c r="T71">
        <f>'AEO Table 1'!U$35/'AEO Table 1'!$C$35</f>
        <v>1.413911569202648</v>
      </c>
      <c r="U71">
        <f>'AEO Table 1'!V$35/'AEO Table 1'!$C$35</f>
        <v>1.3954607354859117</v>
      </c>
      <c r="V71">
        <f>'AEO Table 1'!W$35/'AEO Table 1'!$C$35</f>
        <v>1.3820495633995937</v>
      </c>
      <c r="W71">
        <f>'AEO Table 1'!X$35/'AEO Table 1'!$C$35</f>
        <v>1.3893330535583963</v>
      </c>
      <c r="X71">
        <f>'AEO Table 1'!Y$35/'AEO Table 1'!$C$35</f>
        <v>1.4142221241732431</v>
      </c>
      <c r="Y71">
        <f>'AEO Table 1'!Z$35/'AEO Table 1'!$C$35</f>
        <v>1.4063687243238976</v>
      </c>
      <c r="Z71">
        <f>'AEO Table 1'!AA$35/'AEO Table 1'!$C$35</f>
        <v>1.3980439827519231</v>
      </c>
      <c r="AA71">
        <f>'AEO Table 1'!AB$35/'AEO Table 1'!$C$35</f>
        <v>1.3889841133706489</v>
      </c>
      <c r="AB71">
        <f>'AEO Table 1'!AC$35/'AEO Table 1'!$C$35</f>
        <v>1.3796765665195754</v>
      </c>
      <c r="AC71">
        <f>'AEO Table 1'!AD$35/'AEO Table 1'!$C$35</f>
        <v>1.3751036954783951</v>
      </c>
      <c r="AD71">
        <f>'AEO Table 1'!AE$35/'AEO Table 1'!$C$35</f>
        <v>1.3819275810480505</v>
      </c>
      <c r="AE71">
        <f>'AEO Table 1'!AF$35/'AEO Table 1'!$C$35</f>
        <v>1.3856437611117269</v>
      </c>
      <c r="AF71">
        <f>'AEO Table 1'!AG$35/'AEO Table 1'!$C$35</f>
        <v>1.4151930126688581</v>
      </c>
      <c r="AG71">
        <f>'AEO Table 1'!AH$35/'AEO Table 1'!$C$35</f>
        <v>1.4092271355100565</v>
      </c>
    </row>
    <row r="72" spans="1:35" x14ac:dyDescent="0.25">
      <c r="A72" s="39" t="s">
        <v>264</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x14ac:dyDescent="0.25">
      <c r="A73" s="39" t="s">
        <v>265</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row r="74" spans="1:35" x14ac:dyDescent="0.25">
      <c r="B7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Uranium, Coal, MSW, Hydrogen</vt:lpstr>
      <vt:lpstr>AEO Table 1</vt:lpstr>
      <vt:lpstr>AEO Table 73</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2019-07-26T21:45:06Z</dcterms:created>
  <dcterms:modified xsi:type="dcterms:W3CDTF">2021-03-05T00:21:27Z</dcterms:modified>
</cp:coreProperties>
</file>